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Home\goss\Higrade\Diffusion\"/>
    </mc:Choice>
  </mc:AlternateContent>
  <bookViews>
    <workbookView xWindow="17700" yWindow="210" windowWidth="17760" windowHeight="10230"/>
  </bookViews>
  <sheets>
    <sheet name="Systeme" sheetId="1" r:id="rId1"/>
    <sheet name="DGL 4" sheetId="6" r:id="rId2"/>
    <sheet name="Graphen" sheetId="5" r:id="rId3"/>
  </sheets>
  <definedNames>
    <definedName name="_xlnm._FilterDatabase" localSheetId="1" hidden="1">'DGL 4'!$N$24:$Q$28</definedName>
  </definedNames>
  <calcPr calcId="152511"/>
</workbook>
</file>

<file path=xl/calcChain.xml><?xml version="1.0" encoding="utf-8"?>
<calcChain xmlns="http://schemas.openxmlformats.org/spreadsheetml/2006/main">
  <c r="D3" i="5" l="1"/>
  <c r="G14" i="1" l="1"/>
  <c r="AA14" i="1"/>
  <c r="B20" i="6" s="1"/>
  <c r="S14" i="1"/>
  <c r="O17" i="1" s="1"/>
  <c r="K14" i="1"/>
  <c r="B18" i="6" s="1"/>
  <c r="O14" i="1" l="1"/>
  <c r="O10" i="1"/>
  <c r="W14" i="1"/>
  <c r="B19" i="6"/>
  <c r="W17" i="1"/>
  <c r="G17" i="1"/>
  <c r="G10" i="1" s="1"/>
  <c r="B17" i="6"/>
  <c r="B39" i="6" s="1"/>
  <c r="W10" i="1" l="1"/>
  <c r="B6" i="6"/>
  <c r="B3" i="6"/>
  <c r="B9" i="6"/>
  <c r="B10" i="6"/>
  <c r="B7" i="6"/>
  <c r="B4" i="6"/>
  <c r="B32" i="6" l="1"/>
  <c r="B35" i="6"/>
  <c r="B31" i="6"/>
  <c r="B40" i="6" s="1"/>
  <c r="B33" i="6"/>
  <c r="B23" i="6"/>
  <c r="B37" i="6" l="1"/>
  <c r="B36" i="6"/>
  <c r="B42" i="6"/>
  <c r="B41" i="6"/>
  <c r="L5" i="6"/>
  <c r="L11" i="6" l="1"/>
  <c r="L16" i="6"/>
  <c r="L17" i="6"/>
  <c r="G4" i="6"/>
  <c r="G3" i="6"/>
  <c r="G5" i="6"/>
  <c r="L9" i="6"/>
  <c r="L12" i="6"/>
  <c r="G6" i="6" l="1"/>
  <c r="G7" i="6"/>
  <c r="G19" i="6" l="1"/>
  <c r="G10" i="6"/>
  <c r="G25" i="6" s="1"/>
  <c r="G20" i="6"/>
  <c r="G13" i="6"/>
  <c r="G15" i="6" s="1"/>
  <c r="G21" i="6"/>
  <c r="G24" i="6" l="1"/>
  <c r="G27" i="6" s="1"/>
  <c r="G14" i="6"/>
  <c r="B26" i="6" s="1"/>
  <c r="B27" i="6"/>
  <c r="E36" i="6" s="1"/>
  <c r="G16" i="6"/>
  <c r="B28" i="6" s="1"/>
  <c r="E39" i="6" l="1"/>
  <c r="E37" i="6"/>
  <c r="E32" i="6"/>
  <c r="E33" i="6"/>
  <c r="G26" i="6"/>
  <c r="E35" i="6"/>
  <c r="G28" i="6"/>
  <c r="E31" i="6"/>
  <c r="E43" i="6"/>
  <c r="E41" i="6"/>
  <c r="E45" i="6"/>
  <c r="E44" i="6"/>
  <c r="L21" i="6"/>
  <c r="L19" i="6"/>
  <c r="E40" i="6"/>
  <c r="L20" i="6"/>
  <c r="A4" i="5"/>
  <c r="D4" i="5" s="1"/>
  <c r="A5" i="5" l="1"/>
  <c r="AA17" i="1"/>
  <c r="B15" i="6" s="1"/>
  <c r="S17" i="1"/>
  <c r="B14" i="6" s="1"/>
  <c r="L15" i="6" s="1"/>
  <c r="K17" i="1"/>
  <c r="B13" i="6" s="1"/>
  <c r="C17" i="1"/>
  <c r="B12" i="6" s="1"/>
  <c r="A6" i="5" l="1"/>
  <c r="D6" i="5" s="1"/>
  <c r="D5" i="5"/>
  <c r="L7" i="6"/>
  <c r="L4" i="6"/>
  <c r="L8" i="6"/>
  <c r="L13" i="6"/>
  <c r="L22" i="6"/>
  <c r="L3" i="6"/>
  <c r="A7" i="5"/>
  <c r="D7" i="5" s="1"/>
  <c r="P13" i="6" l="1"/>
  <c r="P11" i="6"/>
  <c r="P12" i="6"/>
  <c r="P7" i="6"/>
  <c r="I3" i="5" s="1"/>
  <c r="P4" i="6"/>
  <c r="P3" i="6"/>
  <c r="P8" i="6"/>
  <c r="G36" i="6" s="1"/>
  <c r="P5" i="6"/>
  <c r="P9" i="6"/>
  <c r="G37" i="6" s="1"/>
  <c r="P16" i="6"/>
  <c r="P17" i="6"/>
  <c r="P15" i="6"/>
  <c r="A8" i="5"/>
  <c r="D8" i="5" s="1"/>
  <c r="L4" i="5" l="1"/>
  <c r="L8" i="5"/>
  <c r="L5" i="5"/>
  <c r="L6" i="5"/>
  <c r="L7" i="5"/>
  <c r="L3" i="5"/>
  <c r="P33" i="6"/>
  <c r="P27" i="6"/>
  <c r="O4" i="5"/>
  <c r="O7" i="5"/>
  <c r="O5" i="5"/>
  <c r="O6" i="5"/>
  <c r="O3" i="5"/>
  <c r="I6" i="5"/>
  <c r="I5" i="5"/>
  <c r="I4" i="5"/>
  <c r="I7" i="5"/>
  <c r="F6" i="5"/>
  <c r="F7" i="5"/>
  <c r="F4" i="5"/>
  <c r="F5" i="5"/>
  <c r="F3" i="5"/>
  <c r="G35" i="6"/>
  <c r="P26" i="6"/>
  <c r="P32" i="6"/>
  <c r="K20" i="1" s="1"/>
  <c r="K19" i="1" s="1"/>
  <c r="G44" i="6"/>
  <c r="P25" i="6"/>
  <c r="G31" i="6"/>
  <c r="P20" i="6"/>
  <c r="P31" i="6"/>
  <c r="P34" i="6"/>
  <c r="P28" i="6"/>
  <c r="P22" i="6"/>
  <c r="G43" i="6"/>
  <c r="G45" i="6"/>
  <c r="G33" i="6"/>
  <c r="G41" i="6"/>
  <c r="G32" i="6"/>
  <c r="G40" i="6"/>
  <c r="A9" i="5"/>
  <c r="D9" i="5" s="1"/>
  <c r="L9" i="5" s="1"/>
  <c r="O8" i="5" l="1"/>
  <c r="I8" i="5"/>
  <c r="F8" i="5"/>
  <c r="C20" i="1"/>
  <c r="C19" i="1" s="1"/>
  <c r="G20" i="1"/>
  <c r="P21" i="6"/>
  <c r="G39" i="6"/>
  <c r="W20" i="1"/>
  <c r="AA20" i="1"/>
  <c r="A10" i="5"/>
  <c r="D10" i="5" s="1"/>
  <c r="L10" i="5" s="1"/>
  <c r="S20" i="1" l="1"/>
  <c r="O20" i="1"/>
  <c r="O9" i="5"/>
  <c r="F9" i="5"/>
  <c r="I9" i="5"/>
  <c r="P37" i="6"/>
  <c r="A11" i="5"/>
  <c r="D11" i="5" s="1"/>
  <c r="L11" i="5" s="1"/>
  <c r="O10" i="5" l="1"/>
  <c r="I10" i="5"/>
  <c r="F10" i="5"/>
  <c r="A12" i="5"/>
  <c r="D12" i="5" s="1"/>
  <c r="L12" i="5" s="1"/>
  <c r="O11" i="5" l="1"/>
  <c r="I11" i="5"/>
  <c r="F11" i="5"/>
  <c r="A13" i="5"/>
  <c r="D13" i="5" s="1"/>
  <c r="L13" i="5" s="1"/>
  <c r="O12" i="5" l="1"/>
  <c r="I12" i="5"/>
  <c r="F12" i="5"/>
  <c r="A14" i="5"/>
  <c r="D14" i="5" s="1"/>
  <c r="L14" i="5" s="1"/>
  <c r="O13" i="5" l="1"/>
  <c r="P13" i="5" s="1"/>
  <c r="I13" i="5"/>
  <c r="J13" i="5" s="1"/>
  <c r="F13" i="5"/>
  <c r="P3" i="5"/>
  <c r="J4" i="5"/>
  <c r="J12" i="5"/>
  <c r="J9" i="5"/>
  <c r="J3" i="5"/>
  <c r="J8" i="5"/>
  <c r="J6" i="5"/>
  <c r="J5" i="5"/>
  <c r="J11" i="5"/>
  <c r="J10" i="5"/>
  <c r="J7" i="5"/>
  <c r="P6" i="5"/>
  <c r="P10" i="5"/>
  <c r="P11" i="5"/>
  <c r="P8" i="5"/>
  <c r="P4" i="5"/>
  <c r="P5" i="5"/>
  <c r="P7" i="5"/>
  <c r="P12" i="5"/>
  <c r="P9" i="5"/>
  <c r="A15" i="5"/>
  <c r="D15" i="5" s="1"/>
  <c r="L15" i="5" s="1"/>
  <c r="O14" i="5" l="1"/>
  <c r="P14" i="5" s="1"/>
  <c r="I14" i="5"/>
  <c r="J14" i="5" s="1"/>
  <c r="F14" i="5"/>
  <c r="G14" i="5" s="1"/>
  <c r="M3" i="5"/>
  <c r="M5" i="5"/>
  <c r="G5" i="5"/>
  <c r="M4" i="5"/>
  <c r="G4" i="5"/>
  <c r="G10" i="5"/>
  <c r="M10" i="5"/>
  <c r="M11" i="5"/>
  <c r="G11" i="5"/>
  <c r="G7" i="5"/>
  <c r="M7" i="5"/>
  <c r="G13" i="5"/>
  <c r="M13" i="5"/>
  <c r="AA19" i="1"/>
  <c r="G9" i="5"/>
  <c r="M9" i="5"/>
  <c r="G12" i="5"/>
  <c r="M12" i="5"/>
  <c r="G6" i="5"/>
  <c r="M6" i="5"/>
  <c r="G8" i="5"/>
  <c r="M8" i="5"/>
  <c r="G3" i="5"/>
  <c r="A16" i="5"/>
  <c r="D16" i="5" s="1"/>
  <c r="L16" i="5" s="1"/>
  <c r="O15" i="5" l="1"/>
  <c r="P15" i="5" s="1"/>
  <c r="I15" i="5"/>
  <c r="J15" i="5" s="1"/>
  <c r="F15" i="5"/>
  <c r="M14" i="5"/>
  <c r="S19" i="1"/>
  <c r="A17" i="5"/>
  <c r="D17" i="5" s="1"/>
  <c r="L17" i="5" s="1"/>
  <c r="O16" i="5" l="1"/>
  <c r="P16" i="5" s="1"/>
  <c r="F16" i="5"/>
  <c r="I16" i="5"/>
  <c r="J16" i="5" s="1"/>
  <c r="M15" i="5"/>
  <c r="G15" i="5"/>
  <c r="A18" i="5"/>
  <c r="D18" i="5" s="1"/>
  <c r="L18" i="5" s="1"/>
  <c r="O17" i="5" l="1"/>
  <c r="P17" i="5" s="1"/>
  <c r="I17" i="5"/>
  <c r="J17" i="5" s="1"/>
  <c r="F17" i="5"/>
  <c r="G16" i="5"/>
  <c r="M16" i="5"/>
  <c r="A19" i="5"/>
  <c r="D19" i="5" s="1"/>
  <c r="L19" i="5" s="1"/>
  <c r="O18" i="5" l="1"/>
  <c r="P18" i="5" s="1"/>
  <c r="I18" i="5"/>
  <c r="J18" i="5" s="1"/>
  <c r="F18" i="5"/>
  <c r="M17" i="5"/>
  <c r="G17" i="5"/>
  <c r="A20" i="5"/>
  <c r="D20" i="5" s="1"/>
  <c r="L20" i="5" s="1"/>
  <c r="O19" i="5" l="1"/>
  <c r="P19" i="5" s="1"/>
  <c r="I19" i="5"/>
  <c r="J19" i="5" s="1"/>
  <c r="F19" i="5"/>
  <c r="G18" i="5"/>
  <c r="M18" i="5"/>
  <c r="A21" i="5"/>
  <c r="D21" i="5" s="1"/>
  <c r="L21" i="5" s="1"/>
  <c r="O20" i="5" l="1"/>
  <c r="P20" i="5" s="1"/>
  <c r="I20" i="5"/>
  <c r="J20" i="5" s="1"/>
  <c r="F20" i="5"/>
  <c r="M19" i="5"/>
  <c r="G19" i="5"/>
  <c r="A22" i="5"/>
  <c r="D22" i="5" s="1"/>
  <c r="L22" i="5" s="1"/>
  <c r="O21" i="5" l="1"/>
  <c r="P21" i="5" s="1"/>
  <c r="I21" i="5"/>
  <c r="J21" i="5" s="1"/>
  <c r="F21" i="5"/>
  <c r="G20" i="5"/>
  <c r="M20" i="5"/>
  <c r="A23" i="5"/>
  <c r="D23" i="5" s="1"/>
  <c r="L23" i="5" s="1"/>
  <c r="O22" i="5" l="1"/>
  <c r="P22" i="5" s="1"/>
  <c r="I22" i="5"/>
  <c r="J22" i="5" s="1"/>
  <c r="F22" i="5"/>
  <c r="G21" i="5"/>
  <c r="M21" i="5"/>
  <c r="A24" i="5"/>
  <c r="D24" i="5" s="1"/>
  <c r="L24" i="5" s="1"/>
  <c r="O23" i="5" l="1"/>
  <c r="P23" i="5" s="1"/>
  <c r="I23" i="5"/>
  <c r="J23" i="5" s="1"/>
  <c r="F23" i="5"/>
  <c r="G22" i="5"/>
  <c r="M22" i="5"/>
  <c r="A25" i="5"/>
  <c r="D25" i="5" s="1"/>
  <c r="L25" i="5" s="1"/>
  <c r="O24" i="5" l="1"/>
  <c r="P24" i="5" s="1"/>
  <c r="I24" i="5"/>
  <c r="J24" i="5" s="1"/>
  <c r="F24" i="5"/>
  <c r="M23" i="5"/>
  <c r="G23" i="5"/>
  <c r="A26" i="5"/>
  <c r="D26" i="5" s="1"/>
  <c r="L26" i="5" s="1"/>
  <c r="O25" i="5" l="1"/>
  <c r="P25" i="5" s="1"/>
  <c r="I25" i="5"/>
  <c r="J25" i="5" s="1"/>
  <c r="F25" i="5"/>
  <c r="M24" i="5"/>
  <c r="G24" i="5"/>
  <c r="A27" i="5"/>
  <c r="D27" i="5" s="1"/>
  <c r="L27" i="5" s="1"/>
  <c r="O26" i="5" l="1"/>
  <c r="P26" i="5" s="1"/>
  <c r="I26" i="5"/>
  <c r="J26" i="5" s="1"/>
  <c r="F26" i="5"/>
  <c r="M25" i="5"/>
  <c r="G25" i="5"/>
  <c r="A28" i="5"/>
  <c r="D28" i="5" s="1"/>
  <c r="L28" i="5" s="1"/>
  <c r="O27" i="5" l="1"/>
  <c r="P27" i="5" s="1"/>
  <c r="I27" i="5"/>
  <c r="J27" i="5" s="1"/>
  <c r="F27" i="5"/>
  <c r="M26" i="5"/>
  <c r="G26" i="5"/>
  <c r="A29" i="5"/>
  <c r="D29" i="5" s="1"/>
  <c r="L29" i="5" s="1"/>
  <c r="O28" i="5" l="1"/>
  <c r="P28" i="5" s="1"/>
  <c r="F28" i="5"/>
  <c r="I28" i="5"/>
  <c r="J28" i="5" s="1"/>
  <c r="G27" i="5"/>
  <c r="M27" i="5"/>
  <c r="A30" i="5"/>
  <c r="D30" i="5" s="1"/>
  <c r="L30" i="5" s="1"/>
  <c r="O29" i="5" l="1"/>
  <c r="P29" i="5" s="1"/>
  <c r="I29" i="5"/>
  <c r="J29" i="5" s="1"/>
  <c r="F29" i="5"/>
  <c r="M28" i="5"/>
  <c r="G28" i="5"/>
  <c r="A31" i="5"/>
  <c r="D31" i="5" s="1"/>
  <c r="L31" i="5" s="1"/>
  <c r="O30" i="5" l="1"/>
  <c r="P30" i="5" s="1"/>
  <c r="I30" i="5"/>
  <c r="J30" i="5" s="1"/>
  <c r="F30" i="5"/>
  <c r="G29" i="5"/>
  <c r="M29" i="5"/>
  <c r="A32" i="5"/>
  <c r="D32" i="5" s="1"/>
  <c r="L32" i="5" s="1"/>
  <c r="O31" i="5" l="1"/>
  <c r="P31" i="5" s="1"/>
  <c r="I31" i="5"/>
  <c r="J31" i="5" s="1"/>
  <c r="F31" i="5"/>
  <c r="M30" i="5"/>
  <c r="G30" i="5"/>
  <c r="A33" i="5"/>
  <c r="D33" i="5" s="1"/>
  <c r="L33" i="5" s="1"/>
  <c r="O32" i="5" l="1"/>
  <c r="P32" i="5" s="1"/>
  <c r="I32" i="5"/>
  <c r="J32" i="5" s="1"/>
  <c r="F32" i="5"/>
  <c r="M31" i="5"/>
  <c r="G31" i="5"/>
  <c r="A34" i="5"/>
  <c r="D34" i="5" s="1"/>
  <c r="L34" i="5" s="1"/>
  <c r="O33" i="5" l="1"/>
  <c r="P33" i="5" s="1"/>
  <c r="I33" i="5"/>
  <c r="J33" i="5" s="1"/>
  <c r="F33" i="5"/>
  <c r="M32" i="5"/>
  <c r="G32" i="5"/>
  <c r="A35" i="5"/>
  <c r="D35" i="5" s="1"/>
  <c r="L35" i="5" s="1"/>
  <c r="O34" i="5" l="1"/>
  <c r="P34" i="5" s="1"/>
  <c r="I34" i="5"/>
  <c r="J34" i="5" s="1"/>
  <c r="F34" i="5"/>
  <c r="G33" i="5"/>
  <c r="M33" i="5"/>
  <c r="A36" i="5"/>
  <c r="D36" i="5" s="1"/>
  <c r="L36" i="5" s="1"/>
  <c r="O35" i="5" l="1"/>
  <c r="P35" i="5" s="1"/>
  <c r="I35" i="5"/>
  <c r="J35" i="5" s="1"/>
  <c r="F35" i="5"/>
  <c r="M34" i="5"/>
  <c r="G34" i="5"/>
  <c r="A37" i="5"/>
  <c r="D37" i="5" s="1"/>
  <c r="L37" i="5" s="1"/>
  <c r="O36" i="5" l="1"/>
  <c r="P36" i="5" s="1"/>
  <c r="I36" i="5"/>
  <c r="J36" i="5" s="1"/>
  <c r="F36" i="5"/>
  <c r="M35" i="5"/>
  <c r="G35" i="5"/>
  <c r="A38" i="5"/>
  <c r="D38" i="5" s="1"/>
  <c r="L38" i="5" s="1"/>
  <c r="O37" i="5" l="1"/>
  <c r="P37" i="5" s="1"/>
  <c r="F37" i="5"/>
  <c r="I37" i="5"/>
  <c r="J37" i="5" s="1"/>
  <c r="M36" i="5"/>
  <c r="G36" i="5"/>
  <c r="A39" i="5"/>
  <c r="D39" i="5" s="1"/>
  <c r="L39" i="5" s="1"/>
  <c r="O38" i="5" l="1"/>
  <c r="P38" i="5" s="1"/>
  <c r="F38" i="5"/>
  <c r="I38" i="5"/>
  <c r="J38" i="5" s="1"/>
  <c r="G37" i="5"/>
  <c r="M37" i="5"/>
  <c r="A40" i="5"/>
  <c r="D40" i="5" s="1"/>
  <c r="L40" i="5" s="1"/>
  <c r="O39" i="5" l="1"/>
  <c r="P39" i="5" s="1"/>
  <c r="F39" i="5"/>
  <c r="I39" i="5"/>
  <c r="J39" i="5" s="1"/>
  <c r="M38" i="5"/>
  <c r="G38" i="5"/>
  <c r="A41" i="5"/>
  <c r="D41" i="5" s="1"/>
  <c r="L41" i="5" s="1"/>
  <c r="O40" i="5" l="1"/>
  <c r="P40" i="5" s="1"/>
  <c r="I40" i="5"/>
  <c r="J40" i="5" s="1"/>
  <c r="F40" i="5"/>
  <c r="G39" i="5"/>
  <c r="M39" i="5"/>
  <c r="A42" i="5"/>
  <c r="D42" i="5" s="1"/>
  <c r="L42" i="5" s="1"/>
  <c r="O41" i="5" l="1"/>
  <c r="P41" i="5" s="1"/>
  <c r="I41" i="5"/>
  <c r="J41" i="5" s="1"/>
  <c r="F41" i="5"/>
  <c r="M40" i="5"/>
  <c r="G40" i="5"/>
  <c r="A43" i="5"/>
  <c r="D43" i="5" s="1"/>
  <c r="L43" i="5" s="1"/>
  <c r="O42" i="5" l="1"/>
  <c r="P42" i="5" s="1"/>
  <c r="I42" i="5"/>
  <c r="J42" i="5" s="1"/>
  <c r="F42" i="5"/>
  <c r="G41" i="5"/>
  <c r="M41" i="5"/>
  <c r="A44" i="5"/>
  <c r="D44" i="5" s="1"/>
  <c r="L44" i="5" s="1"/>
  <c r="O43" i="5" l="1"/>
  <c r="P43" i="5" s="1"/>
  <c r="I43" i="5"/>
  <c r="J43" i="5" s="1"/>
  <c r="F43" i="5"/>
  <c r="G42" i="5"/>
  <c r="M42" i="5"/>
  <c r="A45" i="5"/>
  <c r="D45" i="5" s="1"/>
  <c r="L45" i="5" s="1"/>
  <c r="O44" i="5" l="1"/>
  <c r="P44" i="5" s="1"/>
  <c r="I44" i="5"/>
  <c r="J44" i="5" s="1"/>
  <c r="F44" i="5"/>
  <c r="M43" i="5"/>
  <c r="G43" i="5"/>
  <c r="A46" i="5"/>
  <c r="D46" i="5" s="1"/>
  <c r="L46" i="5" s="1"/>
  <c r="O45" i="5" l="1"/>
  <c r="P45" i="5" s="1"/>
  <c r="I45" i="5"/>
  <c r="J45" i="5" s="1"/>
  <c r="F45" i="5"/>
  <c r="G44" i="5"/>
  <c r="M44" i="5"/>
  <c r="A47" i="5"/>
  <c r="D47" i="5" s="1"/>
  <c r="L47" i="5" s="1"/>
  <c r="O46" i="5" l="1"/>
  <c r="P46" i="5" s="1"/>
  <c r="I46" i="5"/>
  <c r="J46" i="5" s="1"/>
  <c r="F46" i="5"/>
  <c r="G45" i="5"/>
  <c r="M45" i="5"/>
  <c r="A48" i="5"/>
  <c r="D48" i="5" s="1"/>
  <c r="L48" i="5" s="1"/>
  <c r="O47" i="5" l="1"/>
  <c r="P47" i="5" s="1"/>
  <c r="I47" i="5"/>
  <c r="J47" i="5" s="1"/>
  <c r="F47" i="5"/>
  <c r="G46" i="5"/>
  <c r="M46" i="5"/>
  <c r="A49" i="5"/>
  <c r="D49" i="5" s="1"/>
  <c r="L49" i="5" s="1"/>
  <c r="O48" i="5" l="1"/>
  <c r="P48" i="5" s="1"/>
  <c r="I48" i="5"/>
  <c r="J48" i="5" s="1"/>
  <c r="F48" i="5"/>
  <c r="G47" i="5"/>
  <c r="M47" i="5"/>
  <c r="A50" i="5"/>
  <c r="D50" i="5" s="1"/>
  <c r="L50" i="5" s="1"/>
  <c r="O49" i="5" l="1"/>
  <c r="P49" i="5" s="1"/>
  <c r="I49" i="5"/>
  <c r="J49" i="5" s="1"/>
  <c r="F49" i="5"/>
  <c r="M48" i="5"/>
  <c r="G48" i="5"/>
  <c r="A51" i="5"/>
  <c r="D51" i="5" s="1"/>
  <c r="L51" i="5" s="1"/>
  <c r="O50" i="5" l="1"/>
  <c r="P50" i="5" s="1"/>
  <c r="I50" i="5"/>
  <c r="J50" i="5" s="1"/>
  <c r="F50" i="5"/>
  <c r="G49" i="5"/>
  <c r="M49" i="5"/>
  <c r="A52" i="5"/>
  <c r="D52" i="5" s="1"/>
  <c r="L52" i="5" s="1"/>
  <c r="O51" i="5" l="1"/>
  <c r="P51" i="5" s="1"/>
  <c r="F51" i="5"/>
  <c r="I51" i="5"/>
  <c r="J51" i="5" s="1"/>
  <c r="M50" i="5"/>
  <c r="G50" i="5"/>
  <c r="A53" i="5"/>
  <c r="D53" i="5" s="1"/>
  <c r="L53" i="5" s="1"/>
  <c r="O52" i="5" l="1"/>
  <c r="P52" i="5" s="1"/>
  <c r="F52" i="5"/>
  <c r="I52" i="5"/>
  <c r="J52" i="5" s="1"/>
  <c r="G51" i="5"/>
  <c r="M51" i="5"/>
  <c r="A54" i="5"/>
  <c r="D54" i="5" s="1"/>
  <c r="L54" i="5" s="1"/>
  <c r="O53" i="5" l="1"/>
  <c r="P53" i="5" s="1"/>
  <c r="I53" i="5"/>
  <c r="J53" i="5" s="1"/>
  <c r="F53" i="5"/>
  <c r="G52" i="5"/>
  <c r="M52" i="5"/>
  <c r="A55" i="5"/>
  <c r="D55" i="5" s="1"/>
  <c r="L55" i="5" s="1"/>
  <c r="O54" i="5" l="1"/>
  <c r="P54" i="5" s="1"/>
  <c r="I54" i="5"/>
  <c r="J54" i="5" s="1"/>
  <c r="F54" i="5"/>
  <c r="M53" i="5"/>
  <c r="G53" i="5"/>
  <c r="A56" i="5"/>
  <c r="D56" i="5" s="1"/>
  <c r="L56" i="5" s="1"/>
  <c r="O55" i="5" l="1"/>
  <c r="P55" i="5" s="1"/>
  <c r="F55" i="5"/>
  <c r="I55" i="5"/>
  <c r="J55" i="5" s="1"/>
  <c r="G54" i="5"/>
  <c r="M54" i="5"/>
  <c r="A57" i="5"/>
  <c r="D57" i="5" s="1"/>
  <c r="L57" i="5" s="1"/>
  <c r="O56" i="5" l="1"/>
  <c r="P56" i="5" s="1"/>
  <c r="I56" i="5"/>
  <c r="J56" i="5" s="1"/>
  <c r="F56" i="5"/>
  <c r="G55" i="5"/>
  <c r="M55" i="5"/>
  <c r="A58" i="5"/>
  <c r="D58" i="5" s="1"/>
  <c r="L58" i="5" s="1"/>
  <c r="O57" i="5" l="1"/>
  <c r="P57" i="5" s="1"/>
  <c r="I57" i="5"/>
  <c r="J57" i="5" s="1"/>
  <c r="F57" i="5"/>
  <c r="G56" i="5"/>
  <c r="M56" i="5"/>
  <c r="A59" i="5"/>
  <c r="D59" i="5" s="1"/>
  <c r="L59" i="5" s="1"/>
  <c r="O58" i="5" l="1"/>
  <c r="P58" i="5" s="1"/>
  <c r="I58" i="5"/>
  <c r="J58" i="5" s="1"/>
  <c r="F58" i="5"/>
  <c r="G57" i="5"/>
  <c r="M57" i="5"/>
  <c r="A60" i="5"/>
  <c r="D60" i="5" s="1"/>
  <c r="L60" i="5" s="1"/>
  <c r="O59" i="5" l="1"/>
  <c r="P59" i="5" s="1"/>
  <c r="I59" i="5"/>
  <c r="J59" i="5" s="1"/>
  <c r="F59" i="5"/>
  <c r="G58" i="5"/>
  <c r="M58" i="5"/>
  <c r="A61" i="5"/>
  <c r="D61" i="5" s="1"/>
  <c r="L61" i="5" s="1"/>
  <c r="O60" i="5" l="1"/>
  <c r="P60" i="5" s="1"/>
  <c r="I60" i="5"/>
  <c r="J60" i="5" s="1"/>
  <c r="F60" i="5"/>
  <c r="G59" i="5"/>
  <c r="M59" i="5"/>
  <c r="A62" i="5"/>
  <c r="D62" i="5" s="1"/>
  <c r="L62" i="5" s="1"/>
  <c r="O61" i="5" l="1"/>
  <c r="P61" i="5" s="1"/>
  <c r="I61" i="5"/>
  <c r="J61" i="5" s="1"/>
  <c r="F61" i="5"/>
  <c r="M60" i="5"/>
  <c r="G60" i="5"/>
  <c r="A63" i="5"/>
  <c r="D63" i="5" s="1"/>
  <c r="L63" i="5" s="1"/>
  <c r="O62" i="5" l="1"/>
  <c r="P62" i="5" s="1"/>
  <c r="I62" i="5"/>
  <c r="J62" i="5" s="1"/>
  <c r="F62" i="5"/>
  <c r="G61" i="5"/>
  <c r="M61" i="5"/>
  <c r="A64" i="5"/>
  <c r="D64" i="5" s="1"/>
  <c r="L64" i="5" s="1"/>
  <c r="O63" i="5" l="1"/>
  <c r="P63" i="5" s="1"/>
  <c r="I63" i="5"/>
  <c r="J63" i="5" s="1"/>
  <c r="F63" i="5"/>
  <c r="G62" i="5"/>
  <c r="M62" i="5"/>
  <c r="A65" i="5"/>
  <c r="D65" i="5" s="1"/>
  <c r="L65" i="5" s="1"/>
  <c r="O64" i="5" l="1"/>
  <c r="P64" i="5" s="1"/>
  <c r="I64" i="5"/>
  <c r="J64" i="5" s="1"/>
  <c r="F64" i="5"/>
  <c r="G63" i="5"/>
  <c r="M63" i="5"/>
  <c r="A66" i="5"/>
  <c r="D66" i="5" s="1"/>
  <c r="L66" i="5" s="1"/>
  <c r="O65" i="5" l="1"/>
  <c r="P65" i="5" s="1"/>
  <c r="I65" i="5"/>
  <c r="J65" i="5" s="1"/>
  <c r="F65" i="5"/>
  <c r="G64" i="5"/>
  <c r="M64" i="5"/>
  <c r="A67" i="5"/>
  <c r="D67" i="5" s="1"/>
  <c r="L67" i="5" s="1"/>
  <c r="O66" i="5" l="1"/>
  <c r="P66" i="5" s="1"/>
  <c r="F66" i="5"/>
  <c r="I66" i="5"/>
  <c r="J66" i="5" s="1"/>
  <c r="M65" i="5"/>
  <c r="G65" i="5"/>
  <c r="A68" i="5"/>
  <c r="D68" i="5" s="1"/>
  <c r="L68" i="5" s="1"/>
  <c r="O67" i="5" l="1"/>
  <c r="P67" i="5" s="1"/>
  <c r="I67" i="5"/>
  <c r="J67" i="5" s="1"/>
  <c r="F67" i="5"/>
  <c r="G66" i="5"/>
  <c r="M66" i="5"/>
  <c r="A69" i="5"/>
  <c r="D69" i="5" s="1"/>
  <c r="L69" i="5" s="1"/>
  <c r="O68" i="5" l="1"/>
  <c r="P68" i="5" s="1"/>
  <c r="I68" i="5"/>
  <c r="J68" i="5" s="1"/>
  <c r="F68" i="5"/>
  <c r="M67" i="5"/>
  <c r="G67" i="5"/>
  <c r="A70" i="5"/>
  <c r="D70" i="5" s="1"/>
  <c r="L70" i="5" s="1"/>
  <c r="O69" i="5" l="1"/>
  <c r="P69" i="5" s="1"/>
  <c r="I69" i="5"/>
  <c r="J69" i="5" s="1"/>
  <c r="F69" i="5"/>
  <c r="G68" i="5"/>
  <c r="M68" i="5"/>
  <c r="A71" i="5"/>
  <c r="D71" i="5" s="1"/>
  <c r="L71" i="5" s="1"/>
  <c r="O70" i="5" l="1"/>
  <c r="P70" i="5" s="1"/>
  <c r="I70" i="5"/>
  <c r="J70" i="5" s="1"/>
  <c r="F70" i="5"/>
  <c r="M69" i="5"/>
  <c r="G69" i="5"/>
  <c r="A72" i="5"/>
  <c r="D72" i="5" s="1"/>
  <c r="L72" i="5" s="1"/>
  <c r="O71" i="5" l="1"/>
  <c r="P71" i="5" s="1"/>
  <c r="F71" i="5"/>
  <c r="I71" i="5"/>
  <c r="J71" i="5" s="1"/>
  <c r="M70" i="5"/>
  <c r="G70" i="5"/>
  <c r="A73" i="5"/>
  <c r="D73" i="5" s="1"/>
  <c r="L73" i="5" s="1"/>
  <c r="O72" i="5" l="1"/>
  <c r="P72" i="5" s="1"/>
  <c r="I72" i="5"/>
  <c r="J72" i="5" s="1"/>
  <c r="F72" i="5"/>
  <c r="G71" i="5"/>
  <c r="M71" i="5"/>
  <c r="A74" i="5"/>
  <c r="D74" i="5" s="1"/>
  <c r="L74" i="5" s="1"/>
  <c r="O73" i="5" l="1"/>
  <c r="P73" i="5" s="1"/>
  <c r="I73" i="5"/>
  <c r="J73" i="5" s="1"/>
  <c r="F73" i="5"/>
  <c r="M72" i="5"/>
  <c r="G72" i="5"/>
  <c r="A75" i="5"/>
  <c r="D75" i="5" s="1"/>
  <c r="L75" i="5" s="1"/>
  <c r="O74" i="5" l="1"/>
  <c r="P74" i="5" s="1"/>
  <c r="I74" i="5"/>
  <c r="J74" i="5" s="1"/>
  <c r="F74" i="5"/>
  <c r="M73" i="5"/>
  <c r="G73" i="5"/>
  <c r="A76" i="5"/>
  <c r="D76" i="5" s="1"/>
  <c r="L76" i="5" s="1"/>
  <c r="O75" i="5" l="1"/>
  <c r="P75" i="5" s="1"/>
  <c r="I75" i="5"/>
  <c r="J75" i="5" s="1"/>
  <c r="F75" i="5"/>
  <c r="G74" i="5"/>
  <c r="M74" i="5"/>
  <c r="A77" i="5"/>
  <c r="D77" i="5" s="1"/>
  <c r="L77" i="5" s="1"/>
  <c r="O76" i="5" l="1"/>
  <c r="P76" i="5" s="1"/>
  <c r="I76" i="5"/>
  <c r="J76" i="5" s="1"/>
  <c r="F76" i="5"/>
  <c r="G75" i="5"/>
  <c r="M75" i="5"/>
  <c r="A78" i="5"/>
  <c r="D78" i="5" s="1"/>
  <c r="L78" i="5" s="1"/>
  <c r="O77" i="5" l="1"/>
  <c r="P77" i="5" s="1"/>
  <c r="I77" i="5"/>
  <c r="J77" i="5" s="1"/>
  <c r="F77" i="5"/>
  <c r="G76" i="5"/>
  <c r="M76" i="5"/>
  <c r="A79" i="5"/>
  <c r="D79" i="5" s="1"/>
  <c r="L79" i="5" s="1"/>
  <c r="O78" i="5" l="1"/>
  <c r="P78" i="5" s="1"/>
  <c r="I78" i="5"/>
  <c r="J78" i="5" s="1"/>
  <c r="F78" i="5"/>
  <c r="G77" i="5"/>
  <c r="M77" i="5"/>
  <c r="A80" i="5"/>
  <c r="D80" i="5" s="1"/>
  <c r="L80" i="5" s="1"/>
  <c r="O79" i="5" l="1"/>
  <c r="P79" i="5" s="1"/>
  <c r="I79" i="5"/>
  <c r="J79" i="5" s="1"/>
  <c r="F79" i="5"/>
  <c r="G78" i="5"/>
  <c r="M78" i="5"/>
  <c r="A81" i="5"/>
  <c r="D81" i="5" s="1"/>
  <c r="L81" i="5" s="1"/>
  <c r="O80" i="5" l="1"/>
  <c r="P80" i="5" s="1"/>
  <c r="I80" i="5"/>
  <c r="J80" i="5" s="1"/>
  <c r="F80" i="5"/>
  <c r="G79" i="5"/>
  <c r="M79" i="5"/>
  <c r="A82" i="5"/>
  <c r="D82" i="5" s="1"/>
  <c r="L82" i="5" s="1"/>
  <c r="O81" i="5" l="1"/>
  <c r="P81" i="5" s="1"/>
  <c r="I81" i="5"/>
  <c r="J81" i="5" s="1"/>
  <c r="F81" i="5"/>
  <c r="G80" i="5"/>
  <c r="M80" i="5"/>
  <c r="A83" i="5"/>
  <c r="D83" i="5" s="1"/>
  <c r="L83" i="5" s="1"/>
  <c r="O82" i="5" l="1"/>
  <c r="P82" i="5" s="1"/>
  <c r="I82" i="5"/>
  <c r="J82" i="5" s="1"/>
  <c r="F82" i="5"/>
  <c r="M81" i="5"/>
  <c r="G81" i="5"/>
  <c r="A84" i="5"/>
  <c r="D84" i="5" s="1"/>
  <c r="L84" i="5" s="1"/>
  <c r="O83" i="5" l="1"/>
  <c r="P83" i="5" s="1"/>
  <c r="I83" i="5"/>
  <c r="J83" i="5" s="1"/>
  <c r="F83" i="5"/>
  <c r="M82" i="5"/>
  <c r="G82" i="5"/>
  <c r="A85" i="5"/>
  <c r="D85" i="5" s="1"/>
  <c r="L85" i="5" s="1"/>
  <c r="O84" i="5" l="1"/>
  <c r="P84" i="5" s="1"/>
  <c r="I84" i="5"/>
  <c r="J84" i="5" s="1"/>
  <c r="F84" i="5"/>
  <c r="M83" i="5"/>
  <c r="G83" i="5"/>
  <c r="A86" i="5"/>
  <c r="D86" i="5" s="1"/>
  <c r="L86" i="5" s="1"/>
  <c r="O85" i="5" l="1"/>
  <c r="P85" i="5" s="1"/>
  <c r="I85" i="5"/>
  <c r="J85" i="5" s="1"/>
  <c r="F85" i="5"/>
  <c r="M84" i="5"/>
  <c r="G84" i="5"/>
  <c r="A87" i="5"/>
  <c r="D87" i="5" s="1"/>
  <c r="L87" i="5" s="1"/>
  <c r="O86" i="5" l="1"/>
  <c r="P86" i="5" s="1"/>
  <c r="I86" i="5"/>
  <c r="J86" i="5" s="1"/>
  <c r="F86" i="5"/>
  <c r="G85" i="5"/>
  <c r="M85" i="5"/>
  <c r="A88" i="5"/>
  <c r="D88" i="5" s="1"/>
  <c r="L88" i="5" s="1"/>
  <c r="O87" i="5" l="1"/>
  <c r="P87" i="5" s="1"/>
  <c r="I87" i="5"/>
  <c r="J87" i="5" s="1"/>
  <c r="F87" i="5"/>
  <c r="G86" i="5"/>
  <c r="M86" i="5"/>
  <c r="A89" i="5"/>
  <c r="D89" i="5" s="1"/>
  <c r="L89" i="5" s="1"/>
  <c r="O88" i="5" l="1"/>
  <c r="P88" i="5" s="1"/>
  <c r="I88" i="5"/>
  <c r="J88" i="5" s="1"/>
  <c r="F88" i="5"/>
  <c r="M87" i="5"/>
  <c r="G87" i="5"/>
  <c r="A90" i="5"/>
  <c r="D90" i="5" s="1"/>
  <c r="L90" i="5" s="1"/>
  <c r="O89" i="5" l="1"/>
  <c r="P89" i="5" s="1"/>
  <c r="I89" i="5"/>
  <c r="J89" i="5" s="1"/>
  <c r="F89" i="5"/>
  <c r="M88" i="5"/>
  <c r="G88" i="5"/>
  <c r="A91" i="5"/>
  <c r="D91" i="5" s="1"/>
  <c r="L91" i="5" s="1"/>
  <c r="O90" i="5" l="1"/>
  <c r="P90" i="5" s="1"/>
  <c r="I90" i="5"/>
  <c r="J90" i="5" s="1"/>
  <c r="F90" i="5"/>
  <c r="G89" i="5"/>
  <c r="M89" i="5"/>
  <c r="A92" i="5"/>
  <c r="D92" i="5" s="1"/>
  <c r="L92" i="5" s="1"/>
  <c r="O91" i="5" l="1"/>
  <c r="P91" i="5" s="1"/>
  <c r="I91" i="5"/>
  <c r="J91" i="5" s="1"/>
  <c r="F91" i="5"/>
  <c r="G90" i="5"/>
  <c r="M90" i="5"/>
  <c r="A93" i="5"/>
  <c r="D93" i="5" s="1"/>
  <c r="L93" i="5" s="1"/>
  <c r="O92" i="5" l="1"/>
  <c r="P92" i="5" s="1"/>
  <c r="I92" i="5"/>
  <c r="J92" i="5" s="1"/>
  <c r="F92" i="5"/>
  <c r="G91" i="5"/>
  <c r="M91" i="5"/>
  <c r="A94" i="5"/>
  <c r="D94" i="5" s="1"/>
  <c r="L94" i="5" s="1"/>
  <c r="O93" i="5" l="1"/>
  <c r="P93" i="5" s="1"/>
  <c r="I93" i="5"/>
  <c r="J93" i="5" s="1"/>
  <c r="F93" i="5"/>
  <c r="G92" i="5"/>
  <c r="M92" i="5"/>
  <c r="A95" i="5"/>
  <c r="D95" i="5" s="1"/>
  <c r="L95" i="5" s="1"/>
  <c r="O94" i="5" l="1"/>
  <c r="P94" i="5" s="1"/>
  <c r="I94" i="5"/>
  <c r="J94" i="5" s="1"/>
  <c r="F94" i="5"/>
  <c r="G93" i="5"/>
  <c r="M93" i="5"/>
  <c r="A96" i="5"/>
  <c r="D96" i="5" s="1"/>
  <c r="L96" i="5" s="1"/>
  <c r="O95" i="5" l="1"/>
  <c r="P95" i="5" s="1"/>
  <c r="I95" i="5"/>
  <c r="J95" i="5" s="1"/>
  <c r="F95" i="5"/>
  <c r="G94" i="5"/>
  <c r="M94" i="5"/>
  <c r="A97" i="5"/>
  <c r="D97" i="5" s="1"/>
  <c r="L97" i="5" s="1"/>
  <c r="O96" i="5" l="1"/>
  <c r="P96" i="5" s="1"/>
  <c r="I96" i="5"/>
  <c r="J96" i="5" s="1"/>
  <c r="F96" i="5"/>
  <c r="G95" i="5"/>
  <c r="M95" i="5"/>
  <c r="A98" i="5"/>
  <c r="D98" i="5" s="1"/>
  <c r="L98" i="5" s="1"/>
  <c r="O97" i="5" l="1"/>
  <c r="P97" i="5" s="1"/>
  <c r="I97" i="5"/>
  <c r="J97" i="5" s="1"/>
  <c r="F97" i="5"/>
  <c r="G96" i="5"/>
  <c r="M96" i="5"/>
  <c r="A99" i="5"/>
  <c r="D99" i="5" s="1"/>
  <c r="L99" i="5" s="1"/>
  <c r="O98" i="5" l="1"/>
  <c r="P98" i="5" s="1"/>
  <c r="I98" i="5"/>
  <c r="J98" i="5" s="1"/>
  <c r="F98" i="5"/>
  <c r="M97" i="5"/>
  <c r="G97" i="5"/>
  <c r="A100" i="5"/>
  <c r="D100" i="5" s="1"/>
  <c r="L100" i="5" s="1"/>
  <c r="O99" i="5" l="1"/>
  <c r="P99" i="5" s="1"/>
  <c r="I99" i="5"/>
  <c r="J99" i="5" s="1"/>
  <c r="F99" i="5"/>
  <c r="M98" i="5"/>
  <c r="G98" i="5"/>
  <c r="A101" i="5"/>
  <c r="D101" i="5" s="1"/>
  <c r="L101" i="5" s="1"/>
  <c r="O100" i="5" l="1"/>
  <c r="P100" i="5" s="1"/>
  <c r="I100" i="5"/>
  <c r="J100" i="5" s="1"/>
  <c r="F100" i="5"/>
  <c r="G99" i="5"/>
  <c r="M99" i="5"/>
  <c r="A102" i="5"/>
  <c r="D102" i="5" s="1"/>
  <c r="L102" i="5" s="1"/>
  <c r="O101" i="5" l="1"/>
  <c r="P101" i="5" s="1"/>
  <c r="I101" i="5"/>
  <c r="J101" i="5" s="1"/>
  <c r="F101" i="5"/>
  <c r="M100" i="5"/>
  <c r="G100" i="5"/>
  <c r="A103" i="5"/>
  <c r="D103" i="5" s="1"/>
  <c r="L103" i="5" s="1"/>
  <c r="O102" i="5" l="1"/>
  <c r="P102" i="5" s="1"/>
  <c r="I102" i="5"/>
  <c r="J102" i="5" s="1"/>
  <c r="F102" i="5"/>
  <c r="G101" i="5"/>
  <c r="M101" i="5"/>
  <c r="A104" i="5"/>
  <c r="D104" i="5" s="1"/>
  <c r="L104" i="5" s="1"/>
  <c r="O103" i="5" l="1"/>
  <c r="P103" i="5" s="1"/>
  <c r="I103" i="5"/>
  <c r="J103" i="5" s="1"/>
  <c r="F103" i="5"/>
  <c r="G102" i="5"/>
  <c r="M102" i="5"/>
  <c r="A105" i="5"/>
  <c r="D105" i="5" s="1"/>
  <c r="L105" i="5" s="1"/>
  <c r="O104" i="5" l="1"/>
  <c r="P104" i="5" s="1"/>
  <c r="F104" i="5"/>
  <c r="I104" i="5"/>
  <c r="J104" i="5" s="1"/>
  <c r="M103" i="5"/>
  <c r="G103" i="5"/>
  <c r="A106" i="5"/>
  <c r="D106" i="5" s="1"/>
  <c r="L106" i="5" s="1"/>
  <c r="O105" i="5" l="1"/>
  <c r="P105" i="5" s="1"/>
  <c r="I105" i="5"/>
  <c r="J105" i="5" s="1"/>
  <c r="F105" i="5"/>
  <c r="G104" i="5"/>
  <c r="M104" i="5"/>
  <c r="A107" i="5"/>
  <c r="D107" i="5" s="1"/>
  <c r="L107" i="5" s="1"/>
  <c r="O106" i="5" l="1"/>
  <c r="P106" i="5" s="1"/>
  <c r="I106" i="5"/>
  <c r="J106" i="5" s="1"/>
  <c r="F106" i="5"/>
  <c r="M105" i="5"/>
  <c r="G105" i="5"/>
  <c r="A108" i="5"/>
  <c r="D108" i="5" s="1"/>
  <c r="L108" i="5" s="1"/>
  <c r="O107" i="5" l="1"/>
  <c r="P107" i="5" s="1"/>
  <c r="I107" i="5"/>
  <c r="J107" i="5" s="1"/>
  <c r="F107" i="5"/>
  <c r="M106" i="5"/>
  <c r="G106" i="5"/>
  <c r="A109" i="5"/>
  <c r="D109" i="5" s="1"/>
  <c r="L109" i="5" s="1"/>
  <c r="O108" i="5" l="1"/>
  <c r="P108" i="5" s="1"/>
  <c r="I108" i="5"/>
  <c r="J108" i="5" s="1"/>
  <c r="F108" i="5"/>
  <c r="G107" i="5"/>
  <c r="M107" i="5"/>
  <c r="A110" i="5"/>
  <c r="D110" i="5" s="1"/>
  <c r="L110" i="5" s="1"/>
  <c r="O109" i="5" l="1"/>
  <c r="P109" i="5" s="1"/>
  <c r="I109" i="5"/>
  <c r="J109" i="5" s="1"/>
  <c r="F109" i="5"/>
  <c r="M108" i="5"/>
  <c r="G108" i="5"/>
  <c r="A111" i="5"/>
  <c r="D111" i="5" s="1"/>
  <c r="L111" i="5" s="1"/>
  <c r="O110" i="5" l="1"/>
  <c r="P110" i="5" s="1"/>
  <c r="I110" i="5"/>
  <c r="J110" i="5" s="1"/>
  <c r="F110" i="5"/>
  <c r="M109" i="5"/>
  <c r="G109" i="5"/>
  <c r="A112" i="5"/>
  <c r="D112" i="5" s="1"/>
  <c r="L112" i="5" s="1"/>
  <c r="O111" i="5" l="1"/>
  <c r="P111" i="5" s="1"/>
  <c r="I111" i="5"/>
  <c r="J111" i="5" s="1"/>
  <c r="F111" i="5"/>
  <c r="G110" i="5"/>
  <c r="M110" i="5"/>
  <c r="A113" i="5"/>
  <c r="D113" i="5" s="1"/>
  <c r="L113" i="5" s="1"/>
  <c r="O112" i="5" l="1"/>
  <c r="P112" i="5" s="1"/>
  <c r="I112" i="5"/>
  <c r="J112" i="5" s="1"/>
  <c r="F112" i="5"/>
  <c r="M111" i="5"/>
  <c r="G111" i="5"/>
  <c r="A114" i="5"/>
  <c r="D114" i="5" s="1"/>
  <c r="L114" i="5" s="1"/>
  <c r="O113" i="5" l="1"/>
  <c r="P113" i="5" s="1"/>
  <c r="I113" i="5"/>
  <c r="J113" i="5" s="1"/>
  <c r="F113" i="5"/>
  <c r="M112" i="5"/>
  <c r="G112" i="5"/>
  <c r="A115" i="5"/>
  <c r="D115" i="5" s="1"/>
  <c r="L115" i="5" s="1"/>
  <c r="O114" i="5" l="1"/>
  <c r="P114" i="5" s="1"/>
  <c r="I114" i="5"/>
  <c r="J114" i="5" s="1"/>
  <c r="F114" i="5"/>
  <c r="M113" i="5"/>
  <c r="G113" i="5"/>
  <c r="A116" i="5"/>
  <c r="D116" i="5" s="1"/>
  <c r="L116" i="5" s="1"/>
  <c r="O115" i="5" l="1"/>
  <c r="P115" i="5" s="1"/>
  <c r="F115" i="5"/>
  <c r="I115" i="5"/>
  <c r="J115" i="5" s="1"/>
  <c r="M114" i="5"/>
  <c r="G114" i="5"/>
  <c r="A117" i="5"/>
  <c r="D117" i="5" s="1"/>
  <c r="L117" i="5" s="1"/>
  <c r="O116" i="5" l="1"/>
  <c r="P116" i="5" s="1"/>
  <c r="I116" i="5"/>
  <c r="J116" i="5" s="1"/>
  <c r="F116" i="5"/>
  <c r="M115" i="5"/>
  <c r="G115" i="5"/>
  <c r="A118" i="5"/>
  <c r="D118" i="5" s="1"/>
  <c r="L118" i="5" s="1"/>
  <c r="O117" i="5" l="1"/>
  <c r="P117" i="5" s="1"/>
  <c r="I117" i="5"/>
  <c r="J117" i="5" s="1"/>
  <c r="F117" i="5"/>
  <c r="M116" i="5"/>
  <c r="G116" i="5"/>
  <c r="A119" i="5"/>
  <c r="D119" i="5" s="1"/>
  <c r="L119" i="5" s="1"/>
  <c r="O118" i="5" l="1"/>
  <c r="P118" i="5" s="1"/>
  <c r="I118" i="5"/>
  <c r="J118" i="5" s="1"/>
  <c r="F118" i="5"/>
  <c r="G117" i="5"/>
  <c r="M117" i="5"/>
  <c r="A120" i="5"/>
  <c r="D120" i="5" s="1"/>
  <c r="L120" i="5" s="1"/>
  <c r="O119" i="5" l="1"/>
  <c r="P119" i="5" s="1"/>
  <c r="F119" i="5"/>
  <c r="I119" i="5"/>
  <c r="J119" i="5" s="1"/>
  <c r="G118" i="5"/>
  <c r="M118" i="5"/>
  <c r="A121" i="5"/>
  <c r="D121" i="5" s="1"/>
  <c r="L121" i="5" s="1"/>
  <c r="O120" i="5" l="1"/>
  <c r="P120" i="5" s="1"/>
  <c r="I120" i="5"/>
  <c r="J120" i="5" s="1"/>
  <c r="F120" i="5"/>
  <c r="G119" i="5"/>
  <c r="M119" i="5"/>
  <c r="A122" i="5"/>
  <c r="D122" i="5" s="1"/>
  <c r="L122" i="5" s="1"/>
  <c r="O121" i="5" l="1"/>
  <c r="P121" i="5" s="1"/>
  <c r="I121" i="5"/>
  <c r="J121" i="5" s="1"/>
  <c r="F121" i="5"/>
  <c r="M120" i="5"/>
  <c r="G120" i="5"/>
  <c r="A123" i="5"/>
  <c r="D123" i="5" s="1"/>
  <c r="L123" i="5" s="1"/>
  <c r="O122" i="5" l="1"/>
  <c r="P122" i="5" s="1"/>
  <c r="I122" i="5"/>
  <c r="J122" i="5" s="1"/>
  <c r="F122" i="5"/>
  <c r="G121" i="5"/>
  <c r="M121" i="5"/>
  <c r="A124" i="5"/>
  <c r="D124" i="5" s="1"/>
  <c r="L124" i="5" s="1"/>
  <c r="O123" i="5" l="1"/>
  <c r="P123" i="5" s="1"/>
  <c r="I123" i="5"/>
  <c r="J123" i="5" s="1"/>
  <c r="F123" i="5"/>
  <c r="M122" i="5"/>
  <c r="G122" i="5"/>
  <c r="A125" i="5"/>
  <c r="D125" i="5" s="1"/>
  <c r="L125" i="5" s="1"/>
  <c r="O124" i="5" l="1"/>
  <c r="P124" i="5" s="1"/>
  <c r="I124" i="5"/>
  <c r="J124" i="5" s="1"/>
  <c r="F124" i="5"/>
  <c r="G123" i="5"/>
  <c r="M123" i="5"/>
  <c r="A126" i="5"/>
  <c r="D126" i="5" s="1"/>
  <c r="L126" i="5" s="1"/>
  <c r="O125" i="5" l="1"/>
  <c r="P125" i="5" s="1"/>
  <c r="I125" i="5"/>
  <c r="J125" i="5" s="1"/>
  <c r="F125" i="5"/>
  <c r="M124" i="5"/>
  <c r="G124" i="5"/>
  <c r="A127" i="5"/>
  <c r="D127" i="5" s="1"/>
  <c r="L127" i="5" s="1"/>
  <c r="O126" i="5" l="1"/>
  <c r="P126" i="5" s="1"/>
  <c r="I126" i="5"/>
  <c r="J126" i="5" s="1"/>
  <c r="F126" i="5"/>
  <c r="G125" i="5"/>
  <c r="M125" i="5"/>
  <c r="A128" i="5"/>
  <c r="D128" i="5" s="1"/>
  <c r="L128" i="5" s="1"/>
  <c r="O127" i="5" l="1"/>
  <c r="P127" i="5" s="1"/>
  <c r="I127" i="5"/>
  <c r="J127" i="5" s="1"/>
  <c r="F127" i="5"/>
  <c r="M126" i="5"/>
  <c r="G126" i="5"/>
  <c r="A129" i="5"/>
  <c r="D129" i="5" s="1"/>
  <c r="L129" i="5" s="1"/>
  <c r="O128" i="5" l="1"/>
  <c r="P128" i="5" s="1"/>
  <c r="I128" i="5"/>
  <c r="J128" i="5" s="1"/>
  <c r="F128" i="5"/>
  <c r="G127" i="5"/>
  <c r="M127" i="5"/>
  <c r="A130" i="5"/>
  <c r="D130" i="5" s="1"/>
  <c r="L130" i="5" s="1"/>
  <c r="O129" i="5" l="1"/>
  <c r="P129" i="5" s="1"/>
  <c r="I129" i="5"/>
  <c r="J129" i="5" s="1"/>
  <c r="F129" i="5"/>
  <c r="G128" i="5"/>
  <c r="M128" i="5"/>
  <c r="A131" i="5"/>
  <c r="D131" i="5" s="1"/>
  <c r="L131" i="5" s="1"/>
  <c r="O130" i="5" l="1"/>
  <c r="P130" i="5" s="1"/>
  <c r="F130" i="5"/>
  <c r="I130" i="5"/>
  <c r="J130" i="5" s="1"/>
  <c r="M129" i="5"/>
  <c r="G129" i="5"/>
  <c r="A132" i="5"/>
  <c r="D132" i="5" s="1"/>
  <c r="L132" i="5" s="1"/>
  <c r="O131" i="5" l="1"/>
  <c r="P131" i="5" s="1"/>
  <c r="I131" i="5"/>
  <c r="J131" i="5" s="1"/>
  <c r="F131" i="5"/>
  <c r="M130" i="5"/>
  <c r="G130" i="5"/>
  <c r="A133" i="5"/>
  <c r="D133" i="5" s="1"/>
  <c r="L133" i="5" s="1"/>
  <c r="O132" i="5" l="1"/>
  <c r="P132" i="5" s="1"/>
  <c r="I132" i="5"/>
  <c r="J132" i="5" s="1"/>
  <c r="F132" i="5"/>
  <c r="G131" i="5"/>
  <c r="M131" i="5"/>
  <c r="A134" i="5"/>
  <c r="D134" i="5" s="1"/>
  <c r="L134" i="5" s="1"/>
  <c r="O133" i="5" l="1"/>
  <c r="P133" i="5" s="1"/>
  <c r="I133" i="5"/>
  <c r="J133" i="5" s="1"/>
  <c r="F133" i="5"/>
  <c r="G132" i="5"/>
  <c r="M132" i="5"/>
  <c r="A135" i="5"/>
  <c r="D135" i="5" s="1"/>
  <c r="L135" i="5" s="1"/>
  <c r="O134" i="5" l="1"/>
  <c r="P134" i="5" s="1"/>
  <c r="I134" i="5"/>
  <c r="J134" i="5" s="1"/>
  <c r="F134" i="5"/>
  <c r="G133" i="5"/>
  <c r="M133" i="5"/>
  <c r="A136" i="5"/>
  <c r="D136" i="5" s="1"/>
  <c r="L136" i="5" s="1"/>
  <c r="O135" i="5" l="1"/>
  <c r="P135" i="5" s="1"/>
  <c r="I135" i="5"/>
  <c r="J135" i="5" s="1"/>
  <c r="F135" i="5"/>
  <c r="G134" i="5"/>
  <c r="M134" i="5"/>
  <c r="A137" i="5"/>
  <c r="D137" i="5" s="1"/>
  <c r="L137" i="5" s="1"/>
  <c r="O136" i="5" l="1"/>
  <c r="P136" i="5" s="1"/>
  <c r="I136" i="5"/>
  <c r="J136" i="5" s="1"/>
  <c r="F136" i="5"/>
  <c r="M135" i="5"/>
  <c r="G135" i="5"/>
  <c r="A138" i="5"/>
  <c r="D138" i="5" s="1"/>
  <c r="L138" i="5" s="1"/>
  <c r="O137" i="5" l="1"/>
  <c r="P137" i="5" s="1"/>
  <c r="I137" i="5"/>
  <c r="J137" i="5" s="1"/>
  <c r="F137" i="5"/>
  <c r="M136" i="5"/>
  <c r="G136" i="5"/>
  <c r="A139" i="5"/>
  <c r="D139" i="5" s="1"/>
  <c r="L139" i="5" s="1"/>
  <c r="O138" i="5" l="1"/>
  <c r="P138" i="5" s="1"/>
  <c r="I138" i="5"/>
  <c r="J138" i="5" s="1"/>
  <c r="F138" i="5"/>
  <c r="M137" i="5"/>
  <c r="G137" i="5"/>
  <c r="A140" i="5"/>
  <c r="D140" i="5" s="1"/>
  <c r="L140" i="5" s="1"/>
  <c r="O139" i="5" l="1"/>
  <c r="P139" i="5" s="1"/>
  <c r="I139" i="5"/>
  <c r="J139" i="5" s="1"/>
  <c r="F139" i="5"/>
  <c r="M138" i="5"/>
  <c r="G138" i="5"/>
  <c r="A141" i="5"/>
  <c r="D141" i="5" s="1"/>
  <c r="L141" i="5" s="1"/>
  <c r="O140" i="5" l="1"/>
  <c r="P140" i="5" s="1"/>
  <c r="I140" i="5"/>
  <c r="J140" i="5" s="1"/>
  <c r="F140" i="5"/>
  <c r="M139" i="5"/>
  <c r="G139" i="5"/>
  <c r="A142" i="5"/>
  <c r="D142" i="5" s="1"/>
  <c r="L142" i="5" s="1"/>
  <c r="O141" i="5" l="1"/>
  <c r="P141" i="5" s="1"/>
  <c r="I141" i="5"/>
  <c r="J141" i="5" s="1"/>
  <c r="F141" i="5"/>
  <c r="G140" i="5"/>
  <c r="M140" i="5"/>
  <c r="A143" i="5"/>
  <c r="D143" i="5" s="1"/>
  <c r="L143" i="5" s="1"/>
  <c r="O142" i="5" l="1"/>
  <c r="P142" i="5" s="1"/>
  <c r="I142" i="5"/>
  <c r="J142" i="5" s="1"/>
  <c r="F142" i="5"/>
  <c r="G141" i="5"/>
  <c r="M141" i="5"/>
  <c r="A144" i="5"/>
  <c r="D144" i="5" s="1"/>
  <c r="L144" i="5" s="1"/>
  <c r="O143" i="5" l="1"/>
  <c r="P143" i="5" s="1"/>
  <c r="I143" i="5"/>
  <c r="J143" i="5" s="1"/>
  <c r="F143" i="5"/>
  <c r="G142" i="5"/>
  <c r="M142" i="5"/>
  <c r="A145" i="5"/>
  <c r="D145" i="5" s="1"/>
  <c r="L145" i="5" s="1"/>
  <c r="O144" i="5" l="1"/>
  <c r="P144" i="5" s="1"/>
  <c r="I144" i="5"/>
  <c r="J144" i="5" s="1"/>
  <c r="F144" i="5"/>
  <c r="G143" i="5"/>
  <c r="M143" i="5"/>
  <c r="A146" i="5"/>
  <c r="D146" i="5" s="1"/>
  <c r="L146" i="5" s="1"/>
  <c r="O145" i="5" l="1"/>
  <c r="P145" i="5" s="1"/>
  <c r="I145" i="5"/>
  <c r="J145" i="5" s="1"/>
  <c r="F145" i="5"/>
  <c r="G144" i="5"/>
  <c r="M144" i="5"/>
  <c r="A147" i="5"/>
  <c r="D147" i="5" s="1"/>
  <c r="L147" i="5" s="1"/>
  <c r="O146" i="5" l="1"/>
  <c r="P146" i="5" s="1"/>
  <c r="I146" i="5"/>
  <c r="J146" i="5" s="1"/>
  <c r="F146" i="5"/>
  <c r="M145" i="5"/>
  <c r="G145" i="5"/>
  <c r="A148" i="5"/>
  <c r="D148" i="5" s="1"/>
  <c r="L148" i="5" s="1"/>
  <c r="O147" i="5" l="1"/>
  <c r="P147" i="5" s="1"/>
  <c r="I147" i="5"/>
  <c r="J147" i="5" s="1"/>
  <c r="F147" i="5"/>
  <c r="G146" i="5"/>
  <c r="M146" i="5"/>
  <c r="A149" i="5"/>
  <c r="D149" i="5" s="1"/>
  <c r="L149" i="5" s="1"/>
  <c r="O148" i="5" l="1"/>
  <c r="P148" i="5" s="1"/>
  <c r="I148" i="5"/>
  <c r="J148" i="5" s="1"/>
  <c r="F148" i="5"/>
  <c r="G147" i="5"/>
  <c r="M147" i="5"/>
  <c r="A150" i="5"/>
  <c r="D150" i="5" s="1"/>
  <c r="L150" i="5" s="1"/>
  <c r="O149" i="5" l="1"/>
  <c r="P149" i="5" s="1"/>
  <c r="I149" i="5"/>
  <c r="J149" i="5" s="1"/>
  <c r="F149" i="5"/>
  <c r="G148" i="5"/>
  <c r="M148" i="5"/>
  <c r="A151" i="5"/>
  <c r="D151" i="5" s="1"/>
  <c r="L151" i="5" s="1"/>
  <c r="O150" i="5" l="1"/>
  <c r="P150" i="5" s="1"/>
  <c r="I150" i="5"/>
  <c r="J150" i="5" s="1"/>
  <c r="F150" i="5"/>
  <c r="G149" i="5"/>
  <c r="M149" i="5"/>
  <c r="A152" i="5"/>
  <c r="D152" i="5" s="1"/>
  <c r="L152" i="5" s="1"/>
  <c r="O151" i="5" l="1"/>
  <c r="P151" i="5" s="1"/>
  <c r="F151" i="5"/>
  <c r="I151" i="5"/>
  <c r="J151" i="5" s="1"/>
  <c r="M150" i="5"/>
  <c r="G150" i="5"/>
  <c r="A153" i="5"/>
  <c r="D153" i="5" s="1"/>
  <c r="L153" i="5" s="1"/>
  <c r="O152" i="5" l="1"/>
  <c r="P152" i="5" s="1"/>
  <c r="I152" i="5"/>
  <c r="J152" i="5" s="1"/>
  <c r="F152" i="5"/>
  <c r="G151" i="5"/>
  <c r="M151" i="5"/>
  <c r="A154" i="5"/>
  <c r="D154" i="5" s="1"/>
  <c r="L154" i="5" s="1"/>
  <c r="O153" i="5" l="1"/>
  <c r="P153" i="5" s="1"/>
  <c r="I153" i="5"/>
  <c r="J153" i="5" s="1"/>
  <c r="F153" i="5"/>
  <c r="G152" i="5"/>
  <c r="M152" i="5"/>
  <c r="A155" i="5"/>
  <c r="D155" i="5" s="1"/>
  <c r="L155" i="5" s="1"/>
  <c r="O154" i="5" l="1"/>
  <c r="P154" i="5" s="1"/>
  <c r="I154" i="5"/>
  <c r="J154" i="5" s="1"/>
  <c r="F154" i="5"/>
  <c r="M153" i="5"/>
  <c r="G153" i="5"/>
  <c r="A156" i="5"/>
  <c r="D156" i="5" s="1"/>
  <c r="L156" i="5" s="1"/>
  <c r="O155" i="5" l="1"/>
  <c r="P155" i="5" s="1"/>
  <c r="I155" i="5"/>
  <c r="J155" i="5" s="1"/>
  <c r="F155" i="5"/>
  <c r="M154" i="5"/>
  <c r="G154" i="5"/>
  <c r="A157" i="5"/>
  <c r="D157" i="5" s="1"/>
  <c r="L157" i="5" s="1"/>
  <c r="O156" i="5" l="1"/>
  <c r="P156" i="5" s="1"/>
  <c r="F156" i="5"/>
  <c r="I156" i="5"/>
  <c r="J156" i="5" s="1"/>
  <c r="G155" i="5"/>
  <c r="M155" i="5"/>
  <c r="A158" i="5"/>
  <c r="D158" i="5" s="1"/>
  <c r="L158" i="5" s="1"/>
  <c r="O157" i="5" l="1"/>
  <c r="P157" i="5" s="1"/>
  <c r="I157" i="5"/>
  <c r="J157" i="5" s="1"/>
  <c r="F157" i="5"/>
  <c r="M156" i="5"/>
  <c r="G156" i="5"/>
  <c r="A159" i="5"/>
  <c r="D159" i="5" s="1"/>
  <c r="L159" i="5" s="1"/>
  <c r="O158" i="5" l="1"/>
  <c r="P158" i="5" s="1"/>
  <c r="I158" i="5"/>
  <c r="J158" i="5" s="1"/>
  <c r="F158" i="5"/>
  <c r="G157" i="5"/>
  <c r="M157" i="5"/>
  <c r="A160" i="5"/>
  <c r="D160" i="5" s="1"/>
  <c r="L160" i="5" s="1"/>
  <c r="O159" i="5" l="1"/>
  <c r="P159" i="5" s="1"/>
  <c r="I159" i="5"/>
  <c r="J159" i="5" s="1"/>
  <c r="F159" i="5"/>
  <c r="M158" i="5"/>
  <c r="G158" i="5"/>
  <c r="A161" i="5"/>
  <c r="D161" i="5" s="1"/>
  <c r="L161" i="5" s="1"/>
  <c r="O160" i="5" l="1"/>
  <c r="P160" i="5" s="1"/>
  <c r="I160" i="5"/>
  <c r="J160" i="5" s="1"/>
  <c r="F160" i="5"/>
  <c r="G159" i="5"/>
  <c r="M159" i="5"/>
  <c r="A162" i="5"/>
  <c r="D162" i="5" s="1"/>
  <c r="L162" i="5" s="1"/>
  <c r="O161" i="5" l="1"/>
  <c r="P161" i="5" s="1"/>
  <c r="I161" i="5"/>
  <c r="J161" i="5" s="1"/>
  <c r="F161" i="5"/>
  <c r="G160" i="5"/>
  <c r="M160" i="5"/>
  <c r="A163" i="5"/>
  <c r="D163" i="5" s="1"/>
  <c r="L163" i="5" s="1"/>
  <c r="O162" i="5" l="1"/>
  <c r="P162" i="5" s="1"/>
  <c r="I162" i="5"/>
  <c r="J162" i="5" s="1"/>
  <c r="F162" i="5"/>
  <c r="G161" i="5"/>
  <c r="M161" i="5"/>
  <c r="A164" i="5"/>
  <c r="D164" i="5" s="1"/>
  <c r="L164" i="5" s="1"/>
  <c r="O163" i="5" l="1"/>
  <c r="P163" i="5" s="1"/>
  <c r="I163" i="5"/>
  <c r="J163" i="5" s="1"/>
  <c r="F163" i="5"/>
  <c r="M162" i="5"/>
  <c r="G162" i="5"/>
  <c r="A165" i="5"/>
  <c r="D165" i="5" s="1"/>
  <c r="L165" i="5" s="1"/>
  <c r="O164" i="5" l="1"/>
  <c r="P164" i="5" s="1"/>
  <c r="I164" i="5"/>
  <c r="J164" i="5" s="1"/>
  <c r="F164" i="5"/>
  <c r="G163" i="5"/>
  <c r="M163" i="5"/>
  <c r="A166" i="5"/>
  <c r="D166" i="5" s="1"/>
  <c r="L166" i="5" s="1"/>
  <c r="O165" i="5" l="1"/>
  <c r="P165" i="5" s="1"/>
  <c r="I165" i="5"/>
  <c r="J165" i="5" s="1"/>
  <c r="F165" i="5"/>
  <c r="M164" i="5"/>
  <c r="G164" i="5"/>
  <c r="A167" i="5"/>
  <c r="D167" i="5" s="1"/>
  <c r="L167" i="5" s="1"/>
  <c r="O166" i="5" l="1"/>
  <c r="P166" i="5" s="1"/>
  <c r="F166" i="5"/>
  <c r="I166" i="5"/>
  <c r="J166" i="5" s="1"/>
  <c r="G165" i="5"/>
  <c r="M165" i="5"/>
  <c r="A168" i="5"/>
  <c r="D168" i="5" s="1"/>
  <c r="L168" i="5" s="1"/>
  <c r="O167" i="5" l="1"/>
  <c r="P167" i="5" s="1"/>
  <c r="F167" i="5"/>
  <c r="I167" i="5"/>
  <c r="J167" i="5" s="1"/>
  <c r="M166" i="5"/>
  <c r="G166" i="5"/>
  <c r="A169" i="5"/>
  <c r="D169" i="5" s="1"/>
  <c r="L169" i="5" s="1"/>
  <c r="O168" i="5" l="1"/>
  <c r="P168" i="5" s="1"/>
  <c r="I168" i="5"/>
  <c r="J168" i="5" s="1"/>
  <c r="F168" i="5"/>
  <c r="M167" i="5"/>
  <c r="G167" i="5"/>
  <c r="A170" i="5"/>
  <c r="D170" i="5" s="1"/>
  <c r="L170" i="5" s="1"/>
  <c r="O169" i="5" l="1"/>
  <c r="P169" i="5" s="1"/>
  <c r="I169" i="5"/>
  <c r="J169" i="5" s="1"/>
  <c r="F169" i="5"/>
  <c r="G168" i="5"/>
  <c r="M168" i="5"/>
  <c r="A171" i="5"/>
  <c r="D171" i="5" s="1"/>
  <c r="L171" i="5" s="1"/>
  <c r="O170" i="5" l="1"/>
  <c r="P170" i="5" s="1"/>
  <c r="I170" i="5"/>
  <c r="J170" i="5" s="1"/>
  <c r="F170" i="5"/>
  <c r="G169" i="5"/>
  <c r="M169" i="5"/>
  <c r="A172" i="5"/>
  <c r="D172" i="5" s="1"/>
  <c r="L172" i="5" s="1"/>
  <c r="O171" i="5" l="1"/>
  <c r="P171" i="5" s="1"/>
  <c r="I171" i="5"/>
  <c r="J171" i="5" s="1"/>
  <c r="F171" i="5"/>
  <c r="M170" i="5"/>
  <c r="G170" i="5"/>
  <c r="A173" i="5"/>
  <c r="D173" i="5" s="1"/>
  <c r="L173" i="5" s="1"/>
  <c r="O172" i="5" l="1"/>
  <c r="P172" i="5" s="1"/>
  <c r="I172" i="5"/>
  <c r="J172" i="5" s="1"/>
  <c r="F172" i="5"/>
  <c r="M171" i="5"/>
  <c r="G171" i="5"/>
  <c r="A174" i="5"/>
  <c r="D174" i="5" s="1"/>
  <c r="L174" i="5" s="1"/>
  <c r="O173" i="5" l="1"/>
  <c r="P173" i="5" s="1"/>
  <c r="I173" i="5"/>
  <c r="J173" i="5" s="1"/>
  <c r="F173" i="5"/>
  <c r="M172" i="5"/>
  <c r="G172" i="5"/>
  <c r="A175" i="5"/>
  <c r="D175" i="5" s="1"/>
  <c r="L175" i="5" s="1"/>
  <c r="O174" i="5" l="1"/>
  <c r="P174" i="5" s="1"/>
  <c r="I174" i="5"/>
  <c r="J174" i="5" s="1"/>
  <c r="F174" i="5"/>
  <c r="M173" i="5"/>
  <c r="G173" i="5"/>
  <c r="A176" i="5"/>
  <c r="D176" i="5" s="1"/>
  <c r="L176" i="5" s="1"/>
  <c r="O175" i="5" l="1"/>
  <c r="P175" i="5" s="1"/>
  <c r="F175" i="5"/>
  <c r="I175" i="5"/>
  <c r="J175" i="5" s="1"/>
  <c r="M174" i="5"/>
  <c r="G174" i="5"/>
  <c r="A177" i="5"/>
  <c r="D177" i="5" s="1"/>
  <c r="L177" i="5" s="1"/>
  <c r="O176" i="5" l="1"/>
  <c r="P176" i="5" s="1"/>
  <c r="F176" i="5"/>
  <c r="I176" i="5"/>
  <c r="J176" i="5" s="1"/>
  <c r="M175" i="5"/>
  <c r="G175" i="5"/>
  <c r="A178" i="5"/>
  <c r="D178" i="5" s="1"/>
  <c r="L178" i="5" s="1"/>
  <c r="O177" i="5" l="1"/>
  <c r="P177" i="5" s="1"/>
  <c r="I177" i="5"/>
  <c r="J177" i="5" s="1"/>
  <c r="F177" i="5"/>
  <c r="G176" i="5"/>
  <c r="M176" i="5"/>
  <c r="A179" i="5"/>
  <c r="D179" i="5" s="1"/>
  <c r="L179" i="5" s="1"/>
  <c r="O178" i="5" l="1"/>
  <c r="P178" i="5" s="1"/>
  <c r="I178" i="5"/>
  <c r="J178" i="5" s="1"/>
  <c r="F178" i="5"/>
  <c r="G177" i="5"/>
  <c r="M177" i="5"/>
  <c r="A180" i="5"/>
  <c r="D180" i="5" s="1"/>
  <c r="L180" i="5" s="1"/>
  <c r="O179" i="5" l="1"/>
  <c r="P179" i="5" s="1"/>
  <c r="F179" i="5"/>
  <c r="I179" i="5"/>
  <c r="J179" i="5" s="1"/>
  <c r="M178" i="5"/>
  <c r="G178" i="5"/>
  <c r="A181" i="5"/>
  <c r="D181" i="5" s="1"/>
  <c r="L181" i="5" s="1"/>
  <c r="O180" i="5" l="1"/>
  <c r="P180" i="5" s="1"/>
  <c r="I180" i="5"/>
  <c r="J180" i="5" s="1"/>
  <c r="F180" i="5"/>
  <c r="G179" i="5"/>
  <c r="M179" i="5"/>
  <c r="A182" i="5"/>
  <c r="D182" i="5" s="1"/>
  <c r="L182" i="5" s="1"/>
  <c r="O181" i="5" l="1"/>
  <c r="P181" i="5" s="1"/>
  <c r="I181" i="5"/>
  <c r="J181" i="5" s="1"/>
  <c r="F181" i="5"/>
  <c r="M180" i="5"/>
  <c r="G180" i="5"/>
  <c r="A183" i="5"/>
  <c r="D183" i="5" s="1"/>
  <c r="L183" i="5" s="1"/>
  <c r="O182" i="5" l="1"/>
  <c r="P182" i="5" s="1"/>
  <c r="I182" i="5"/>
  <c r="J182" i="5" s="1"/>
  <c r="F182" i="5"/>
  <c r="G181" i="5"/>
  <c r="M181" i="5"/>
  <c r="A184" i="5"/>
  <c r="D184" i="5" s="1"/>
  <c r="L184" i="5" s="1"/>
  <c r="O183" i="5" l="1"/>
  <c r="P183" i="5" s="1"/>
  <c r="F183" i="5"/>
  <c r="I183" i="5"/>
  <c r="J183" i="5" s="1"/>
  <c r="G182" i="5"/>
  <c r="M182" i="5"/>
  <c r="A185" i="5"/>
  <c r="D185" i="5" s="1"/>
  <c r="L185" i="5" s="1"/>
  <c r="O184" i="5" l="1"/>
  <c r="P184" i="5" s="1"/>
  <c r="I184" i="5"/>
  <c r="J184" i="5" s="1"/>
  <c r="F184" i="5"/>
  <c r="M183" i="5"/>
  <c r="G183" i="5"/>
  <c r="A186" i="5"/>
  <c r="D186" i="5" s="1"/>
  <c r="L186" i="5" s="1"/>
  <c r="O185" i="5" l="1"/>
  <c r="P185" i="5" s="1"/>
  <c r="I185" i="5"/>
  <c r="J185" i="5" s="1"/>
  <c r="F185" i="5"/>
  <c r="G184" i="5"/>
  <c r="M184" i="5"/>
  <c r="A187" i="5"/>
  <c r="D187" i="5" s="1"/>
  <c r="L187" i="5" s="1"/>
  <c r="O186" i="5" l="1"/>
  <c r="P186" i="5" s="1"/>
  <c r="I186" i="5"/>
  <c r="J186" i="5" s="1"/>
  <c r="F186" i="5"/>
  <c r="G185" i="5"/>
  <c r="M185" i="5"/>
  <c r="A188" i="5"/>
  <c r="D188" i="5" s="1"/>
  <c r="L188" i="5" s="1"/>
  <c r="O187" i="5" l="1"/>
  <c r="P187" i="5" s="1"/>
  <c r="I187" i="5"/>
  <c r="J187" i="5" s="1"/>
  <c r="F187" i="5"/>
  <c r="G186" i="5"/>
  <c r="M186" i="5"/>
  <c r="A189" i="5"/>
  <c r="D189" i="5" s="1"/>
  <c r="L189" i="5" s="1"/>
  <c r="O188" i="5" l="1"/>
  <c r="P188" i="5" s="1"/>
  <c r="I188" i="5"/>
  <c r="J188" i="5" s="1"/>
  <c r="F188" i="5"/>
  <c r="G187" i="5"/>
  <c r="M187" i="5"/>
  <c r="A190" i="5"/>
  <c r="D190" i="5" s="1"/>
  <c r="L190" i="5" s="1"/>
  <c r="O189" i="5" l="1"/>
  <c r="P189" i="5" s="1"/>
  <c r="I189" i="5"/>
  <c r="J189" i="5" s="1"/>
  <c r="F189" i="5"/>
  <c r="G188" i="5"/>
  <c r="M188" i="5"/>
  <c r="A191" i="5"/>
  <c r="D191" i="5" s="1"/>
  <c r="L191" i="5" s="1"/>
  <c r="O190" i="5" l="1"/>
  <c r="P190" i="5" s="1"/>
  <c r="I190" i="5"/>
  <c r="J190" i="5" s="1"/>
  <c r="F190" i="5"/>
  <c r="G189" i="5"/>
  <c r="M189" i="5"/>
  <c r="A192" i="5"/>
  <c r="D192" i="5" s="1"/>
  <c r="L192" i="5" s="1"/>
  <c r="O191" i="5" l="1"/>
  <c r="P191" i="5" s="1"/>
  <c r="I191" i="5"/>
  <c r="J191" i="5" s="1"/>
  <c r="F191" i="5"/>
  <c r="M190" i="5"/>
  <c r="G190" i="5"/>
  <c r="A193" i="5"/>
  <c r="D193" i="5" s="1"/>
  <c r="L193" i="5" s="1"/>
  <c r="O192" i="5" l="1"/>
  <c r="P192" i="5" s="1"/>
  <c r="F192" i="5"/>
  <c r="I192" i="5"/>
  <c r="J192" i="5" s="1"/>
  <c r="G191" i="5"/>
  <c r="M191" i="5"/>
  <c r="A194" i="5"/>
  <c r="D194" i="5" s="1"/>
  <c r="L194" i="5" s="1"/>
  <c r="O193" i="5" l="1"/>
  <c r="P193" i="5" s="1"/>
  <c r="I193" i="5"/>
  <c r="J193" i="5" s="1"/>
  <c r="F193" i="5"/>
  <c r="G192" i="5"/>
  <c r="M192" i="5"/>
  <c r="A195" i="5"/>
  <c r="D195" i="5" s="1"/>
  <c r="L195" i="5" s="1"/>
  <c r="O194" i="5" l="1"/>
  <c r="P194" i="5" s="1"/>
  <c r="F194" i="5"/>
  <c r="I194" i="5"/>
  <c r="J194" i="5" s="1"/>
  <c r="M193" i="5"/>
  <c r="G193" i="5"/>
  <c r="A196" i="5"/>
  <c r="D196" i="5" s="1"/>
  <c r="L196" i="5" s="1"/>
  <c r="O195" i="5" l="1"/>
  <c r="P195" i="5" s="1"/>
  <c r="I195" i="5"/>
  <c r="J195" i="5" s="1"/>
  <c r="F195" i="5"/>
  <c r="G194" i="5"/>
  <c r="M194" i="5"/>
  <c r="A197" i="5"/>
  <c r="D197" i="5" s="1"/>
  <c r="L197" i="5" s="1"/>
  <c r="O196" i="5" l="1"/>
  <c r="P196" i="5" s="1"/>
  <c r="I196" i="5"/>
  <c r="J196" i="5" s="1"/>
  <c r="F196" i="5"/>
  <c r="G195" i="5"/>
  <c r="M195" i="5"/>
  <c r="A198" i="5"/>
  <c r="D198" i="5" s="1"/>
  <c r="L198" i="5" s="1"/>
  <c r="O197" i="5" l="1"/>
  <c r="P197" i="5" s="1"/>
  <c r="I197" i="5"/>
  <c r="J197" i="5" s="1"/>
  <c r="F197" i="5"/>
  <c r="M196" i="5"/>
  <c r="G196" i="5"/>
  <c r="A199" i="5"/>
  <c r="D199" i="5" s="1"/>
  <c r="L199" i="5" s="1"/>
  <c r="O198" i="5" l="1"/>
  <c r="P198" i="5" s="1"/>
  <c r="I198" i="5"/>
  <c r="J198" i="5" s="1"/>
  <c r="F198" i="5"/>
  <c r="M197" i="5"/>
  <c r="G197" i="5"/>
  <c r="A200" i="5"/>
  <c r="D200" i="5" s="1"/>
  <c r="L200" i="5" s="1"/>
  <c r="O199" i="5" l="1"/>
  <c r="P199" i="5" s="1"/>
  <c r="F199" i="5"/>
  <c r="I199" i="5"/>
  <c r="J199" i="5" s="1"/>
  <c r="G198" i="5"/>
  <c r="M198" i="5"/>
  <c r="A201" i="5"/>
  <c r="D201" i="5" s="1"/>
  <c r="L201" i="5" s="1"/>
  <c r="O200" i="5" l="1"/>
  <c r="P200" i="5" s="1"/>
  <c r="I200" i="5"/>
  <c r="J200" i="5" s="1"/>
  <c r="F200" i="5"/>
  <c r="M199" i="5"/>
  <c r="G199" i="5"/>
  <c r="A202" i="5"/>
  <c r="D202" i="5" s="1"/>
  <c r="L202" i="5" s="1"/>
  <c r="O201" i="5" l="1"/>
  <c r="P201" i="5" s="1"/>
  <c r="I201" i="5"/>
  <c r="J201" i="5" s="1"/>
  <c r="F201" i="5"/>
  <c r="G200" i="5"/>
  <c r="M200" i="5"/>
  <c r="A203" i="5"/>
  <c r="D203" i="5" s="1"/>
  <c r="L203" i="5" s="1"/>
  <c r="O202" i="5" l="1"/>
  <c r="P202" i="5" s="1"/>
  <c r="I202" i="5"/>
  <c r="J202" i="5" s="1"/>
  <c r="F202" i="5"/>
  <c r="G201" i="5"/>
  <c r="M201" i="5"/>
  <c r="A204" i="5"/>
  <c r="D204" i="5" s="1"/>
  <c r="L204" i="5" s="1"/>
  <c r="O203" i="5" l="1"/>
  <c r="P203" i="5" s="1"/>
  <c r="I203" i="5"/>
  <c r="J203" i="5" s="1"/>
  <c r="F203" i="5"/>
  <c r="G202" i="5"/>
  <c r="M202" i="5"/>
  <c r="A205" i="5"/>
  <c r="D205" i="5" s="1"/>
  <c r="L205" i="5" s="1"/>
  <c r="O204" i="5" l="1"/>
  <c r="P204" i="5" s="1"/>
  <c r="I204" i="5"/>
  <c r="J204" i="5" s="1"/>
  <c r="F204" i="5"/>
  <c r="G203" i="5"/>
  <c r="M203" i="5"/>
  <c r="A206" i="5"/>
  <c r="D206" i="5" s="1"/>
  <c r="L206" i="5" s="1"/>
  <c r="O205" i="5" l="1"/>
  <c r="P205" i="5" s="1"/>
  <c r="I205" i="5"/>
  <c r="J205" i="5" s="1"/>
  <c r="F205" i="5"/>
  <c r="M204" i="5"/>
  <c r="G204" i="5"/>
  <c r="A207" i="5"/>
  <c r="D207" i="5" s="1"/>
  <c r="L207" i="5" s="1"/>
  <c r="O206" i="5" l="1"/>
  <c r="P206" i="5" s="1"/>
  <c r="I206" i="5"/>
  <c r="J206" i="5" s="1"/>
  <c r="F206" i="5"/>
  <c r="M205" i="5"/>
  <c r="G205" i="5"/>
  <c r="A208" i="5"/>
  <c r="D208" i="5" s="1"/>
  <c r="L208" i="5" s="1"/>
  <c r="O207" i="5" l="1"/>
  <c r="P207" i="5" s="1"/>
  <c r="I207" i="5"/>
  <c r="J207" i="5" s="1"/>
  <c r="F207" i="5"/>
  <c r="G206" i="5"/>
  <c r="M206" i="5"/>
  <c r="A209" i="5"/>
  <c r="D209" i="5" s="1"/>
  <c r="L209" i="5" s="1"/>
  <c r="O208" i="5" l="1"/>
  <c r="P208" i="5" s="1"/>
  <c r="I208" i="5"/>
  <c r="J208" i="5" s="1"/>
  <c r="F208" i="5"/>
  <c r="G207" i="5"/>
  <c r="M207" i="5"/>
  <c r="A210" i="5"/>
  <c r="D210" i="5" s="1"/>
  <c r="L210" i="5" s="1"/>
  <c r="O209" i="5" l="1"/>
  <c r="P209" i="5" s="1"/>
  <c r="I209" i="5"/>
  <c r="J209" i="5" s="1"/>
  <c r="F209" i="5"/>
  <c r="G208" i="5"/>
  <c r="M208" i="5"/>
  <c r="A211" i="5"/>
  <c r="D211" i="5" s="1"/>
  <c r="L211" i="5" s="1"/>
  <c r="O210" i="5" l="1"/>
  <c r="P210" i="5" s="1"/>
  <c r="I210" i="5"/>
  <c r="J210" i="5" s="1"/>
  <c r="F210" i="5"/>
  <c r="M209" i="5"/>
  <c r="G209" i="5"/>
  <c r="A212" i="5"/>
  <c r="D212" i="5" s="1"/>
  <c r="L212" i="5" s="1"/>
  <c r="O211" i="5" l="1"/>
  <c r="P211" i="5" s="1"/>
  <c r="I211" i="5"/>
  <c r="J211" i="5" s="1"/>
  <c r="F211" i="5"/>
  <c r="M210" i="5"/>
  <c r="G210" i="5"/>
  <c r="A213" i="5"/>
  <c r="D213" i="5" s="1"/>
  <c r="L213" i="5" s="1"/>
  <c r="O212" i="5" l="1"/>
  <c r="P212" i="5" s="1"/>
  <c r="I212" i="5"/>
  <c r="J212" i="5" s="1"/>
  <c r="F212" i="5"/>
  <c r="G211" i="5"/>
  <c r="M211" i="5"/>
  <c r="A214" i="5"/>
  <c r="D214" i="5" s="1"/>
  <c r="L214" i="5" s="1"/>
  <c r="O213" i="5" l="1"/>
  <c r="P213" i="5" s="1"/>
  <c r="I213" i="5"/>
  <c r="J213" i="5" s="1"/>
  <c r="F213" i="5"/>
  <c r="G212" i="5"/>
  <c r="M212" i="5"/>
  <c r="A215" i="5"/>
  <c r="D215" i="5" s="1"/>
  <c r="L215" i="5" s="1"/>
  <c r="O214" i="5" l="1"/>
  <c r="P214" i="5" s="1"/>
  <c r="I214" i="5"/>
  <c r="J214" i="5" s="1"/>
  <c r="F214" i="5"/>
  <c r="M213" i="5"/>
  <c r="G213" i="5"/>
  <c r="A216" i="5"/>
  <c r="D216" i="5" s="1"/>
  <c r="L216" i="5" s="1"/>
  <c r="O215" i="5" l="1"/>
  <c r="P215" i="5" s="1"/>
  <c r="F215" i="5"/>
  <c r="I215" i="5"/>
  <c r="J215" i="5" s="1"/>
  <c r="M214" i="5"/>
  <c r="G214" i="5"/>
  <c r="A217" i="5"/>
  <c r="D217" i="5" s="1"/>
  <c r="L217" i="5" s="1"/>
  <c r="O216" i="5" l="1"/>
  <c r="P216" i="5" s="1"/>
  <c r="I216" i="5"/>
  <c r="J216" i="5" s="1"/>
  <c r="F216" i="5"/>
  <c r="M215" i="5"/>
  <c r="G215" i="5"/>
  <c r="A218" i="5"/>
  <c r="D218" i="5" s="1"/>
  <c r="L218" i="5" s="1"/>
  <c r="O217" i="5" l="1"/>
  <c r="P217" i="5" s="1"/>
  <c r="I217" i="5"/>
  <c r="J217" i="5" s="1"/>
  <c r="F217" i="5"/>
  <c r="M216" i="5"/>
  <c r="G216" i="5"/>
  <c r="A219" i="5"/>
  <c r="D219" i="5" s="1"/>
  <c r="L219" i="5" s="1"/>
  <c r="O218" i="5" l="1"/>
  <c r="P218" i="5" s="1"/>
  <c r="I218" i="5"/>
  <c r="J218" i="5" s="1"/>
  <c r="F218" i="5"/>
  <c r="G217" i="5"/>
  <c r="M217" i="5"/>
  <c r="A220" i="5"/>
  <c r="D220" i="5" s="1"/>
  <c r="L220" i="5" s="1"/>
  <c r="O219" i="5" l="1"/>
  <c r="P219" i="5" s="1"/>
  <c r="I219" i="5"/>
  <c r="J219" i="5" s="1"/>
  <c r="F219" i="5"/>
  <c r="G218" i="5"/>
  <c r="M218" i="5"/>
  <c r="A221" i="5"/>
  <c r="D221" i="5" s="1"/>
  <c r="L221" i="5" s="1"/>
  <c r="O220" i="5" l="1"/>
  <c r="P220" i="5" s="1"/>
  <c r="I220" i="5"/>
  <c r="J220" i="5" s="1"/>
  <c r="F220" i="5"/>
  <c r="G219" i="5"/>
  <c r="M219" i="5"/>
  <c r="A222" i="5"/>
  <c r="D222" i="5" s="1"/>
  <c r="L222" i="5" s="1"/>
  <c r="O221" i="5" l="1"/>
  <c r="P221" i="5" s="1"/>
  <c r="I221" i="5"/>
  <c r="J221" i="5" s="1"/>
  <c r="F221" i="5"/>
  <c r="G220" i="5"/>
  <c r="M220" i="5"/>
  <c r="A223" i="5"/>
  <c r="D223" i="5" s="1"/>
  <c r="L223" i="5" s="1"/>
  <c r="O222" i="5" l="1"/>
  <c r="P222" i="5" s="1"/>
  <c r="I222" i="5"/>
  <c r="J222" i="5" s="1"/>
  <c r="F222" i="5"/>
  <c r="M221" i="5"/>
  <c r="G221" i="5"/>
  <c r="A224" i="5"/>
  <c r="D224" i="5" s="1"/>
  <c r="L224" i="5" s="1"/>
  <c r="O223" i="5" l="1"/>
  <c r="P223" i="5" s="1"/>
  <c r="I223" i="5"/>
  <c r="J223" i="5" s="1"/>
  <c r="F223" i="5"/>
  <c r="G222" i="5"/>
  <c r="M222" i="5"/>
  <c r="A225" i="5"/>
  <c r="D225" i="5" s="1"/>
  <c r="L225" i="5" s="1"/>
  <c r="O224" i="5" l="1"/>
  <c r="P224" i="5" s="1"/>
  <c r="I224" i="5"/>
  <c r="J224" i="5" s="1"/>
  <c r="F224" i="5"/>
  <c r="M223" i="5"/>
  <c r="G223" i="5"/>
  <c r="A226" i="5"/>
  <c r="D226" i="5" s="1"/>
  <c r="L226" i="5" s="1"/>
  <c r="O225" i="5" l="1"/>
  <c r="P225" i="5" s="1"/>
  <c r="I225" i="5"/>
  <c r="J225" i="5" s="1"/>
  <c r="F225" i="5"/>
  <c r="G224" i="5"/>
  <c r="M224" i="5"/>
  <c r="A227" i="5"/>
  <c r="D227" i="5" s="1"/>
  <c r="L227" i="5" s="1"/>
  <c r="O226" i="5" l="1"/>
  <c r="P226" i="5" s="1"/>
  <c r="I226" i="5"/>
  <c r="J226" i="5" s="1"/>
  <c r="F226" i="5"/>
  <c r="G225" i="5"/>
  <c r="M225" i="5"/>
  <c r="A228" i="5"/>
  <c r="D228" i="5" s="1"/>
  <c r="L228" i="5" s="1"/>
  <c r="O227" i="5" l="1"/>
  <c r="P227" i="5" s="1"/>
  <c r="I227" i="5"/>
  <c r="J227" i="5" s="1"/>
  <c r="F227" i="5"/>
  <c r="M226" i="5"/>
  <c r="G226" i="5"/>
  <c r="A229" i="5"/>
  <c r="D229" i="5" s="1"/>
  <c r="L229" i="5" s="1"/>
  <c r="O228" i="5" l="1"/>
  <c r="P228" i="5" s="1"/>
  <c r="I228" i="5"/>
  <c r="J228" i="5" s="1"/>
  <c r="F228" i="5"/>
  <c r="G227" i="5"/>
  <c r="M227" i="5"/>
  <c r="A230" i="5"/>
  <c r="D230" i="5" s="1"/>
  <c r="L230" i="5" s="1"/>
  <c r="O229" i="5" l="1"/>
  <c r="P229" i="5" s="1"/>
  <c r="I229" i="5"/>
  <c r="J229" i="5" s="1"/>
  <c r="F229" i="5"/>
  <c r="G228" i="5"/>
  <c r="M228" i="5"/>
  <c r="A231" i="5"/>
  <c r="D231" i="5" s="1"/>
  <c r="L231" i="5" s="1"/>
  <c r="O230" i="5" l="1"/>
  <c r="P230" i="5" s="1"/>
  <c r="I230" i="5"/>
  <c r="J230" i="5" s="1"/>
  <c r="F230" i="5"/>
  <c r="G229" i="5"/>
  <c r="M229" i="5"/>
  <c r="A232" i="5"/>
  <c r="D232" i="5" s="1"/>
  <c r="L232" i="5" s="1"/>
  <c r="O231" i="5" l="1"/>
  <c r="P231" i="5" s="1"/>
  <c r="I231" i="5"/>
  <c r="J231" i="5" s="1"/>
  <c r="F231" i="5"/>
  <c r="M230" i="5"/>
  <c r="G230" i="5"/>
  <c r="A233" i="5"/>
  <c r="D233" i="5" s="1"/>
  <c r="L233" i="5" s="1"/>
  <c r="O232" i="5" l="1"/>
  <c r="P232" i="5" s="1"/>
  <c r="I232" i="5"/>
  <c r="J232" i="5" s="1"/>
  <c r="F232" i="5"/>
  <c r="G231" i="5"/>
  <c r="M231" i="5"/>
  <c r="A234" i="5"/>
  <c r="D234" i="5" s="1"/>
  <c r="L234" i="5" s="1"/>
  <c r="O233" i="5" l="1"/>
  <c r="P233" i="5" s="1"/>
  <c r="I233" i="5"/>
  <c r="J233" i="5" s="1"/>
  <c r="F233" i="5"/>
  <c r="G232" i="5"/>
  <c r="M232" i="5"/>
  <c r="A235" i="5"/>
  <c r="D235" i="5" s="1"/>
  <c r="L235" i="5" s="1"/>
  <c r="O234" i="5" l="1"/>
  <c r="P234" i="5" s="1"/>
  <c r="I234" i="5"/>
  <c r="J234" i="5" s="1"/>
  <c r="F234" i="5"/>
  <c r="M233" i="5"/>
  <c r="G233" i="5"/>
  <c r="A236" i="5"/>
  <c r="D236" i="5" s="1"/>
  <c r="L236" i="5" s="1"/>
  <c r="O235" i="5" l="1"/>
  <c r="P235" i="5" s="1"/>
  <c r="I235" i="5"/>
  <c r="J235" i="5" s="1"/>
  <c r="F235" i="5"/>
  <c r="M234" i="5"/>
  <c r="G234" i="5"/>
  <c r="A237" i="5"/>
  <c r="D237" i="5" s="1"/>
  <c r="L237" i="5" s="1"/>
  <c r="O236" i="5" l="1"/>
  <c r="P236" i="5" s="1"/>
  <c r="I236" i="5"/>
  <c r="J236" i="5" s="1"/>
  <c r="F236" i="5"/>
  <c r="G235" i="5"/>
  <c r="M235" i="5"/>
  <c r="A238" i="5"/>
  <c r="D238" i="5" s="1"/>
  <c r="L238" i="5" s="1"/>
  <c r="O237" i="5" l="1"/>
  <c r="P237" i="5" s="1"/>
  <c r="I237" i="5"/>
  <c r="J237" i="5" s="1"/>
  <c r="F237" i="5"/>
  <c r="M236" i="5"/>
  <c r="G236" i="5"/>
  <c r="A239" i="5"/>
  <c r="D239" i="5" s="1"/>
  <c r="L239" i="5" s="1"/>
  <c r="O238" i="5" l="1"/>
  <c r="P238" i="5" s="1"/>
  <c r="I238" i="5"/>
  <c r="J238" i="5" s="1"/>
  <c r="F238" i="5"/>
  <c r="G237" i="5"/>
  <c r="M237" i="5"/>
  <c r="A240" i="5"/>
  <c r="D240" i="5" s="1"/>
  <c r="L240" i="5" s="1"/>
  <c r="O239" i="5" l="1"/>
  <c r="P239" i="5" s="1"/>
  <c r="I239" i="5"/>
  <c r="J239" i="5" s="1"/>
  <c r="F239" i="5"/>
  <c r="G238" i="5"/>
  <c r="M238" i="5"/>
  <c r="A241" i="5"/>
  <c r="D241" i="5" s="1"/>
  <c r="L241" i="5" s="1"/>
  <c r="O240" i="5" l="1"/>
  <c r="P240" i="5" s="1"/>
  <c r="I240" i="5"/>
  <c r="J240" i="5" s="1"/>
  <c r="F240" i="5"/>
  <c r="M239" i="5"/>
  <c r="G239" i="5"/>
  <c r="A242" i="5"/>
  <c r="D242" i="5" s="1"/>
  <c r="L242" i="5" s="1"/>
  <c r="O241" i="5" l="1"/>
  <c r="P241" i="5" s="1"/>
  <c r="I241" i="5"/>
  <c r="J241" i="5" s="1"/>
  <c r="F241" i="5"/>
  <c r="G240" i="5"/>
  <c r="M240" i="5"/>
  <c r="A243" i="5"/>
  <c r="D243" i="5" s="1"/>
  <c r="L243" i="5" s="1"/>
  <c r="O242" i="5" l="1"/>
  <c r="P242" i="5" s="1"/>
  <c r="I242" i="5"/>
  <c r="J242" i="5" s="1"/>
  <c r="F242" i="5"/>
  <c r="G241" i="5"/>
  <c r="M241" i="5"/>
  <c r="A244" i="5"/>
  <c r="D244" i="5" s="1"/>
  <c r="L244" i="5" s="1"/>
  <c r="O243" i="5" l="1"/>
  <c r="P243" i="5" s="1"/>
  <c r="F243" i="5"/>
  <c r="I243" i="5"/>
  <c r="J243" i="5" s="1"/>
  <c r="M242" i="5"/>
  <c r="G242" i="5"/>
  <c r="A245" i="5"/>
  <c r="D245" i="5" s="1"/>
  <c r="L245" i="5" s="1"/>
  <c r="O244" i="5" l="1"/>
  <c r="P244" i="5" s="1"/>
  <c r="I244" i="5"/>
  <c r="J244" i="5" s="1"/>
  <c r="F244" i="5"/>
  <c r="G243" i="5"/>
  <c r="M243" i="5"/>
  <c r="A246" i="5"/>
  <c r="D246" i="5" s="1"/>
  <c r="L246" i="5" s="1"/>
  <c r="O245" i="5" l="1"/>
  <c r="P245" i="5" s="1"/>
  <c r="I245" i="5"/>
  <c r="J245" i="5" s="1"/>
  <c r="F245" i="5"/>
  <c r="M244" i="5"/>
  <c r="G244" i="5"/>
  <c r="A247" i="5"/>
  <c r="D247" i="5" s="1"/>
  <c r="L247" i="5" s="1"/>
  <c r="O246" i="5" l="1"/>
  <c r="P246" i="5" s="1"/>
  <c r="I246" i="5"/>
  <c r="J246" i="5" s="1"/>
  <c r="F246" i="5"/>
  <c r="G245" i="5"/>
  <c r="M245" i="5"/>
  <c r="A248" i="5"/>
  <c r="D248" i="5" s="1"/>
  <c r="L248" i="5" s="1"/>
  <c r="O247" i="5" l="1"/>
  <c r="P247" i="5" s="1"/>
  <c r="F247" i="5"/>
  <c r="I247" i="5"/>
  <c r="J247" i="5" s="1"/>
  <c r="G246" i="5"/>
  <c r="M246" i="5"/>
  <c r="A249" i="5"/>
  <c r="D249" i="5" s="1"/>
  <c r="L249" i="5" s="1"/>
  <c r="O248" i="5" l="1"/>
  <c r="P248" i="5" s="1"/>
  <c r="F248" i="5"/>
  <c r="I248" i="5"/>
  <c r="J248" i="5" s="1"/>
  <c r="M247" i="5"/>
  <c r="G247" i="5"/>
  <c r="A250" i="5"/>
  <c r="D250" i="5" s="1"/>
  <c r="L250" i="5" s="1"/>
  <c r="O249" i="5" l="1"/>
  <c r="P249" i="5" s="1"/>
  <c r="I249" i="5"/>
  <c r="J249" i="5" s="1"/>
  <c r="F249" i="5"/>
  <c r="G248" i="5"/>
  <c r="M248" i="5"/>
  <c r="A251" i="5"/>
  <c r="D251" i="5" s="1"/>
  <c r="L251" i="5" s="1"/>
  <c r="O250" i="5" l="1"/>
  <c r="P250" i="5" s="1"/>
  <c r="I250" i="5"/>
  <c r="J250" i="5" s="1"/>
  <c r="F250" i="5"/>
  <c r="M249" i="5"/>
  <c r="G249" i="5"/>
  <c r="A252" i="5"/>
  <c r="D252" i="5" s="1"/>
  <c r="L252" i="5" s="1"/>
  <c r="O251" i="5" l="1"/>
  <c r="P251" i="5" s="1"/>
  <c r="I251" i="5"/>
  <c r="J251" i="5" s="1"/>
  <c r="F251" i="5"/>
  <c r="G250" i="5"/>
  <c r="M250" i="5"/>
  <c r="A253" i="5"/>
  <c r="D253" i="5" s="1"/>
  <c r="L253" i="5" s="1"/>
  <c r="O252" i="5" l="1"/>
  <c r="P252" i="5" s="1"/>
  <c r="I252" i="5"/>
  <c r="J252" i="5" s="1"/>
  <c r="F252" i="5"/>
  <c r="M251" i="5"/>
  <c r="G251" i="5"/>
  <c r="A254" i="5"/>
  <c r="D254" i="5" s="1"/>
  <c r="L254" i="5" s="1"/>
  <c r="O253" i="5" l="1"/>
  <c r="P253" i="5" s="1"/>
  <c r="I253" i="5"/>
  <c r="J253" i="5" s="1"/>
  <c r="F253" i="5"/>
  <c r="M252" i="5"/>
  <c r="G252" i="5"/>
  <c r="A255" i="5"/>
  <c r="D255" i="5" s="1"/>
  <c r="L255" i="5" s="1"/>
  <c r="O254" i="5" l="1"/>
  <c r="P254" i="5" s="1"/>
  <c r="I254" i="5"/>
  <c r="J254" i="5" s="1"/>
  <c r="F254" i="5"/>
  <c r="G253" i="5"/>
  <c r="M253" i="5"/>
  <c r="A256" i="5"/>
  <c r="D256" i="5" s="1"/>
  <c r="L256" i="5" s="1"/>
  <c r="O255" i="5" l="1"/>
  <c r="P255" i="5" s="1"/>
  <c r="I255" i="5"/>
  <c r="J255" i="5" s="1"/>
  <c r="F255" i="5"/>
  <c r="G254" i="5"/>
  <c r="M254" i="5"/>
  <c r="A257" i="5"/>
  <c r="D257" i="5" s="1"/>
  <c r="L257" i="5" s="1"/>
  <c r="O256" i="5" l="1"/>
  <c r="P256" i="5" s="1"/>
  <c r="I256" i="5"/>
  <c r="J256" i="5" s="1"/>
  <c r="F256" i="5"/>
  <c r="G255" i="5"/>
  <c r="M255" i="5"/>
  <c r="A258" i="5"/>
  <c r="D258" i="5" s="1"/>
  <c r="L258" i="5" s="1"/>
  <c r="O257" i="5" l="1"/>
  <c r="P257" i="5" s="1"/>
  <c r="I257" i="5"/>
  <c r="J257" i="5" s="1"/>
  <c r="F257" i="5"/>
  <c r="G256" i="5"/>
  <c r="M256" i="5"/>
  <c r="A259" i="5"/>
  <c r="D259" i="5" s="1"/>
  <c r="L259" i="5" s="1"/>
  <c r="O258" i="5" l="1"/>
  <c r="P258" i="5" s="1"/>
  <c r="F258" i="5"/>
  <c r="I258" i="5"/>
  <c r="J258" i="5" s="1"/>
  <c r="G257" i="5"/>
  <c r="M257" i="5"/>
  <c r="A260" i="5"/>
  <c r="D260" i="5" s="1"/>
  <c r="L260" i="5" s="1"/>
  <c r="O259" i="5" l="1"/>
  <c r="P259" i="5" s="1"/>
  <c r="I259" i="5"/>
  <c r="J259" i="5" s="1"/>
  <c r="F259" i="5"/>
  <c r="G258" i="5"/>
  <c r="M258" i="5"/>
  <c r="A261" i="5"/>
  <c r="D261" i="5" s="1"/>
  <c r="L261" i="5" s="1"/>
  <c r="O260" i="5" l="1"/>
  <c r="P260" i="5" s="1"/>
  <c r="I260" i="5"/>
  <c r="J260" i="5" s="1"/>
  <c r="F260" i="5"/>
  <c r="M259" i="5"/>
  <c r="G259" i="5"/>
  <c r="A262" i="5"/>
  <c r="D262" i="5" s="1"/>
  <c r="L262" i="5" s="1"/>
  <c r="O261" i="5" l="1"/>
  <c r="P261" i="5" s="1"/>
  <c r="I261" i="5"/>
  <c r="J261" i="5" s="1"/>
  <c r="F261" i="5"/>
  <c r="G260" i="5"/>
  <c r="M260" i="5"/>
  <c r="A263" i="5"/>
  <c r="D263" i="5" s="1"/>
  <c r="L263" i="5" s="1"/>
  <c r="O262" i="5" l="1"/>
  <c r="P262" i="5" s="1"/>
  <c r="I262" i="5"/>
  <c r="J262" i="5" s="1"/>
  <c r="F262" i="5"/>
  <c r="M261" i="5"/>
  <c r="G261" i="5"/>
  <c r="A264" i="5"/>
  <c r="D264" i="5" s="1"/>
  <c r="L264" i="5" s="1"/>
  <c r="O263" i="5" l="1"/>
  <c r="P263" i="5" s="1"/>
  <c r="I263" i="5"/>
  <c r="J263" i="5" s="1"/>
  <c r="F263" i="5"/>
  <c r="G262" i="5"/>
  <c r="M262" i="5"/>
  <c r="A265" i="5"/>
  <c r="D265" i="5" s="1"/>
  <c r="L265" i="5" s="1"/>
  <c r="O264" i="5" l="1"/>
  <c r="P264" i="5" s="1"/>
  <c r="I264" i="5"/>
  <c r="J264" i="5" s="1"/>
  <c r="F264" i="5"/>
  <c r="G263" i="5"/>
  <c r="M263" i="5"/>
  <c r="A266" i="5"/>
  <c r="D266" i="5" s="1"/>
  <c r="L266" i="5" s="1"/>
  <c r="O265" i="5" l="1"/>
  <c r="P265" i="5" s="1"/>
  <c r="I265" i="5"/>
  <c r="J265" i="5" s="1"/>
  <c r="F265" i="5"/>
  <c r="M264" i="5"/>
  <c r="G264" i="5"/>
  <c r="A267" i="5"/>
  <c r="D267" i="5" s="1"/>
  <c r="L267" i="5" s="1"/>
  <c r="O266" i="5" l="1"/>
  <c r="P266" i="5" s="1"/>
  <c r="I266" i="5"/>
  <c r="J266" i="5" s="1"/>
  <c r="F266" i="5"/>
  <c r="G265" i="5"/>
  <c r="M265" i="5"/>
  <c r="A268" i="5"/>
  <c r="D268" i="5" s="1"/>
  <c r="L268" i="5" s="1"/>
  <c r="O267" i="5" l="1"/>
  <c r="P267" i="5" s="1"/>
  <c r="I267" i="5"/>
  <c r="J267" i="5" s="1"/>
  <c r="F267" i="5"/>
  <c r="G266" i="5"/>
  <c r="M266" i="5"/>
  <c r="A269" i="5"/>
  <c r="D269" i="5" s="1"/>
  <c r="L269" i="5" s="1"/>
  <c r="O268" i="5" l="1"/>
  <c r="P268" i="5" s="1"/>
  <c r="I268" i="5"/>
  <c r="J268" i="5" s="1"/>
  <c r="F268" i="5"/>
  <c r="M267" i="5"/>
  <c r="G267" i="5"/>
  <c r="A270" i="5"/>
  <c r="D270" i="5" s="1"/>
  <c r="L270" i="5" s="1"/>
  <c r="O269" i="5" l="1"/>
  <c r="P269" i="5" s="1"/>
  <c r="I269" i="5"/>
  <c r="J269" i="5" s="1"/>
  <c r="F269" i="5"/>
  <c r="G268" i="5"/>
  <c r="M268" i="5"/>
  <c r="A271" i="5"/>
  <c r="D271" i="5" s="1"/>
  <c r="L271" i="5" s="1"/>
  <c r="O270" i="5" l="1"/>
  <c r="P270" i="5" s="1"/>
  <c r="I270" i="5"/>
  <c r="J270" i="5" s="1"/>
  <c r="F270" i="5"/>
  <c r="G269" i="5"/>
  <c r="M269" i="5"/>
  <c r="A272" i="5"/>
  <c r="D272" i="5" s="1"/>
  <c r="L272" i="5" s="1"/>
  <c r="O271" i="5" l="1"/>
  <c r="P271" i="5" s="1"/>
  <c r="I271" i="5"/>
  <c r="J271" i="5" s="1"/>
  <c r="F271" i="5"/>
  <c r="G270" i="5"/>
  <c r="M270" i="5"/>
  <c r="A273" i="5"/>
  <c r="D273" i="5" s="1"/>
  <c r="L273" i="5" s="1"/>
  <c r="O272" i="5" l="1"/>
  <c r="P272" i="5" s="1"/>
  <c r="I272" i="5"/>
  <c r="J272" i="5" s="1"/>
  <c r="F272" i="5"/>
  <c r="G271" i="5"/>
  <c r="M271" i="5"/>
  <c r="A274" i="5"/>
  <c r="D274" i="5" s="1"/>
  <c r="L274" i="5" s="1"/>
  <c r="O273" i="5" l="1"/>
  <c r="P273" i="5" s="1"/>
  <c r="I273" i="5"/>
  <c r="J273" i="5" s="1"/>
  <c r="F273" i="5"/>
  <c r="G272" i="5"/>
  <c r="M272" i="5"/>
  <c r="A275" i="5"/>
  <c r="D275" i="5" s="1"/>
  <c r="L275" i="5" s="1"/>
  <c r="O274" i="5" l="1"/>
  <c r="P274" i="5" s="1"/>
  <c r="I274" i="5"/>
  <c r="J274" i="5" s="1"/>
  <c r="F274" i="5"/>
  <c r="M273" i="5"/>
  <c r="G273" i="5"/>
  <c r="A276" i="5"/>
  <c r="D276" i="5" s="1"/>
  <c r="L276" i="5" s="1"/>
  <c r="O275" i="5" l="1"/>
  <c r="P275" i="5" s="1"/>
  <c r="I275" i="5"/>
  <c r="J275" i="5" s="1"/>
  <c r="F275" i="5"/>
  <c r="G274" i="5"/>
  <c r="M274" i="5"/>
  <c r="A277" i="5"/>
  <c r="D277" i="5" s="1"/>
  <c r="L277" i="5" s="1"/>
  <c r="O276" i="5" l="1"/>
  <c r="P276" i="5" s="1"/>
  <c r="I276" i="5"/>
  <c r="J276" i="5" s="1"/>
  <c r="F276" i="5"/>
  <c r="G275" i="5"/>
  <c r="M275" i="5"/>
  <c r="A278" i="5"/>
  <c r="D278" i="5" s="1"/>
  <c r="L278" i="5" s="1"/>
  <c r="O277" i="5" l="1"/>
  <c r="P277" i="5" s="1"/>
  <c r="I277" i="5"/>
  <c r="J277" i="5" s="1"/>
  <c r="F277" i="5"/>
  <c r="M276" i="5"/>
  <c r="G276" i="5"/>
  <c r="A279" i="5"/>
  <c r="D279" i="5" s="1"/>
  <c r="L279" i="5" s="1"/>
  <c r="O278" i="5" l="1"/>
  <c r="P278" i="5" s="1"/>
  <c r="I278" i="5"/>
  <c r="J278" i="5" s="1"/>
  <c r="F278" i="5"/>
  <c r="G277" i="5"/>
  <c r="M277" i="5"/>
  <c r="A280" i="5"/>
  <c r="D280" i="5" s="1"/>
  <c r="L280" i="5" s="1"/>
  <c r="O279" i="5" l="1"/>
  <c r="P279" i="5" s="1"/>
  <c r="I279" i="5"/>
  <c r="J279" i="5" s="1"/>
  <c r="F279" i="5"/>
  <c r="M278" i="5"/>
  <c r="G278" i="5"/>
  <c r="A281" i="5"/>
  <c r="D281" i="5" s="1"/>
  <c r="L281" i="5" s="1"/>
  <c r="O280" i="5" l="1"/>
  <c r="P280" i="5" s="1"/>
  <c r="I280" i="5"/>
  <c r="J280" i="5" s="1"/>
  <c r="F280" i="5"/>
  <c r="G279" i="5"/>
  <c r="M279" i="5"/>
  <c r="A282" i="5"/>
  <c r="D282" i="5" s="1"/>
  <c r="L282" i="5" s="1"/>
  <c r="O281" i="5" l="1"/>
  <c r="P281" i="5" s="1"/>
  <c r="I281" i="5"/>
  <c r="J281" i="5" s="1"/>
  <c r="F281" i="5"/>
  <c r="G280" i="5"/>
  <c r="M280" i="5"/>
  <c r="A283" i="5"/>
  <c r="D283" i="5" s="1"/>
  <c r="L283" i="5" s="1"/>
  <c r="O282" i="5" l="1"/>
  <c r="P282" i="5" s="1"/>
  <c r="I282" i="5"/>
  <c r="J282" i="5" s="1"/>
  <c r="F282" i="5"/>
  <c r="M281" i="5"/>
  <c r="G281" i="5"/>
  <c r="A284" i="5"/>
  <c r="D284" i="5" s="1"/>
  <c r="L284" i="5" s="1"/>
  <c r="O283" i="5" l="1"/>
  <c r="P283" i="5" s="1"/>
  <c r="I283" i="5"/>
  <c r="J283" i="5" s="1"/>
  <c r="F283" i="5"/>
  <c r="M282" i="5"/>
  <c r="G282" i="5"/>
  <c r="A285" i="5"/>
  <c r="D285" i="5" s="1"/>
  <c r="L285" i="5" s="1"/>
  <c r="O284" i="5" l="1"/>
  <c r="P284" i="5" s="1"/>
  <c r="F284" i="5"/>
  <c r="I284" i="5"/>
  <c r="J284" i="5" s="1"/>
  <c r="G283" i="5"/>
  <c r="M283" i="5"/>
  <c r="A286" i="5"/>
  <c r="D286" i="5" s="1"/>
  <c r="L286" i="5" s="1"/>
  <c r="O285" i="5" l="1"/>
  <c r="P285" i="5" s="1"/>
  <c r="I285" i="5"/>
  <c r="J285" i="5" s="1"/>
  <c r="F285" i="5"/>
  <c r="G284" i="5"/>
  <c r="M284" i="5"/>
  <c r="A287" i="5"/>
  <c r="D287" i="5" s="1"/>
  <c r="L287" i="5" s="1"/>
  <c r="O286" i="5" l="1"/>
  <c r="P286" i="5" s="1"/>
  <c r="I286" i="5"/>
  <c r="J286" i="5" s="1"/>
  <c r="F286" i="5"/>
  <c r="M285" i="5"/>
  <c r="G285" i="5"/>
  <c r="A288" i="5"/>
  <c r="D288" i="5" s="1"/>
  <c r="L288" i="5" s="1"/>
  <c r="O287" i="5" l="1"/>
  <c r="P287" i="5" s="1"/>
  <c r="I287" i="5"/>
  <c r="J287" i="5" s="1"/>
  <c r="F287" i="5"/>
  <c r="G286" i="5"/>
  <c r="M286" i="5"/>
  <c r="A289" i="5"/>
  <c r="D289" i="5" s="1"/>
  <c r="L289" i="5" s="1"/>
  <c r="O288" i="5" l="1"/>
  <c r="P288" i="5" s="1"/>
  <c r="I288" i="5"/>
  <c r="J288" i="5" s="1"/>
  <c r="F288" i="5"/>
  <c r="G287" i="5"/>
  <c r="M287" i="5"/>
  <c r="A290" i="5"/>
  <c r="D290" i="5" s="1"/>
  <c r="L290" i="5" s="1"/>
  <c r="O289" i="5" l="1"/>
  <c r="P289" i="5" s="1"/>
  <c r="I289" i="5"/>
  <c r="J289" i="5" s="1"/>
  <c r="F289" i="5"/>
  <c r="G288" i="5"/>
  <c r="M288" i="5"/>
  <c r="A291" i="5"/>
  <c r="D291" i="5" s="1"/>
  <c r="L291" i="5" s="1"/>
  <c r="O290" i="5" l="1"/>
  <c r="P290" i="5" s="1"/>
  <c r="I290" i="5"/>
  <c r="J290" i="5" s="1"/>
  <c r="F290" i="5"/>
  <c r="G289" i="5"/>
  <c r="M289" i="5"/>
  <c r="A292" i="5"/>
  <c r="D292" i="5" s="1"/>
  <c r="L292" i="5" s="1"/>
  <c r="O291" i="5" l="1"/>
  <c r="P291" i="5" s="1"/>
  <c r="I291" i="5"/>
  <c r="J291" i="5" s="1"/>
  <c r="F291" i="5"/>
  <c r="M290" i="5"/>
  <c r="G290" i="5"/>
  <c r="A293" i="5"/>
  <c r="D293" i="5" s="1"/>
  <c r="L293" i="5" s="1"/>
  <c r="O292" i="5" l="1"/>
  <c r="P292" i="5" s="1"/>
  <c r="I292" i="5"/>
  <c r="J292" i="5" s="1"/>
  <c r="F292" i="5"/>
  <c r="G291" i="5"/>
  <c r="M291" i="5"/>
  <c r="A294" i="5"/>
  <c r="D294" i="5" s="1"/>
  <c r="L294" i="5" s="1"/>
  <c r="O293" i="5" l="1"/>
  <c r="P293" i="5" s="1"/>
  <c r="F293" i="5"/>
  <c r="I293" i="5"/>
  <c r="J293" i="5" s="1"/>
  <c r="G292" i="5"/>
  <c r="M292" i="5"/>
  <c r="A295" i="5"/>
  <c r="D295" i="5" s="1"/>
  <c r="L295" i="5" s="1"/>
  <c r="O294" i="5" l="1"/>
  <c r="P294" i="5" s="1"/>
  <c r="F294" i="5"/>
  <c r="I294" i="5"/>
  <c r="J294" i="5" s="1"/>
  <c r="M293" i="5"/>
  <c r="G293" i="5"/>
  <c r="A296" i="5"/>
  <c r="D296" i="5" s="1"/>
  <c r="L296" i="5" s="1"/>
  <c r="O295" i="5" l="1"/>
  <c r="P295" i="5" s="1"/>
  <c r="F295" i="5"/>
  <c r="I295" i="5"/>
  <c r="J295" i="5" s="1"/>
  <c r="M294" i="5"/>
  <c r="G294" i="5"/>
  <c r="A297" i="5"/>
  <c r="D297" i="5" s="1"/>
  <c r="L297" i="5" s="1"/>
  <c r="O296" i="5" l="1"/>
  <c r="P296" i="5" s="1"/>
  <c r="I296" i="5"/>
  <c r="J296" i="5" s="1"/>
  <c r="F296" i="5"/>
  <c r="M295" i="5"/>
  <c r="G295" i="5"/>
  <c r="A298" i="5"/>
  <c r="D298" i="5" s="1"/>
  <c r="L298" i="5" s="1"/>
  <c r="O297" i="5" l="1"/>
  <c r="P297" i="5" s="1"/>
  <c r="I297" i="5"/>
  <c r="J297" i="5" s="1"/>
  <c r="F297" i="5"/>
  <c r="G296" i="5"/>
  <c r="M296" i="5"/>
  <c r="A299" i="5"/>
  <c r="D299" i="5" s="1"/>
  <c r="L299" i="5" s="1"/>
  <c r="O298" i="5" l="1"/>
  <c r="P298" i="5" s="1"/>
  <c r="I298" i="5"/>
  <c r="J298" i="5" s="1"/>
  <c r="F298" i="5"/>
  <c r="G297" i="5"/>
  <c r="M297" i="5"/>
  <c r="A300" i="5"/>
  <c r="D300" i="5" s="1"/>
  <c r="L300" i="5" s="1"/>
  <c r="O299" i="5" l="1"/>
  <c r="P299" i="5" s="1"/>
  <c r="I299" i="5"/>
  <c r="J299" i="5" s="1"/>
  <c r="F299" i="5"/>
  <c r="G298" i="5"/>
  <c r="M298" i="5"/>
  <c r="A301" i="5"/>
  <c r="D301" i="5" s="1"/>
  <c r="L301" i="5" s="1"/>
  <c r="O300" i="5" l="1"/>
  <c r="P300" i="5" s="1"/>
  <c r="I300" i="5"/>
  <c r="J300" i="5" s="1"/>
  <c r="F300" i="5"/>
  <c r="G299" i="5"/>
  <c r="M299" i="5"/>
  <c r="A302" i="5"/>
  <c r="D302" i="5" s="1"/>
  <c r="L302" i="5" s="1"/>
  <c r="O301" i="5" l="1"/>
  <c r="P301" i="5" s="1"/>
  <c r="I301" i="5"/>
  <c r="J301" i="5" s="1"/>
  <c r="F301" i="5"/>
  <c r="G300" i="5"/>
  <c r="M300" i="5"/>
  <c r="A303" i="5"/>
  <c r="D303" i="5" s="1"/>
  <c r="L303" i="5" s="1"/>
  <c r="O302" i="5" l="1"/>
  <c r="P302" i="5" s="1"/>
  <c r="I302" i="5"/>
  <c r="J302" i="5" s="1"/>
  <c r="F302" i="5"/>
  <c r="G301" i="5"/>
  <c r="M301" i="5"/>
  <c r="A304" i="5"/>
  <c r="D304" i="5" s="1"/>
  <c r="L304" i="5" s="1"/>
  <c r="O303" i="5" l="1"/>
  <c r="P303" i="5" s="1"/>
  <c r="I303" i="5"/>
  <c r="J303" i="5" s="1"/>
  <c r="F303" i="5"/>
  <c r="G302" i="5"/>
  <c r="M302" i="5"/>
  <c r="A305" i="5"/>
  <c r="D305" i="5" s="1"/>
  <c r="L305" i="5" s="1"/>
  <c r="O304" i="5" l="1"/>
  <c r="P304" i="5" s="1"/>
  <c r="I304" i="5"/>
  <c r="J304" i="5" s="1"/>
  <c r="F304" i="5"/>
  <c r="G303" i="5"/>
  <c r="M303" i="5"/>
  <c r="A306" i="5"/>
  <c r="D306" i="5" s="1"/>
  <c r="L306" i="5" s="1"/>
  <c r="O305" i="5" l="1"/>
  <c r="P305" i="5" s="1"/>
  <c r="I305" i="5"/>
  <c r="J305" i="5" s="1"/>
  <c r="F305" i="5"/>
  <c r="M304" i="5"/>
  <c r="G304" i="5"/>
  <c r="A307" i="5"/>
  <c r="D307" i="5" s="1"/>
  <c r="L307" i="5" s="1"/>
  <c r="O306" i="5" l="1"/>
  <c r="P306" i="5" s="1"/>
  <c r="I306" i="5"/>
  <c r="J306" i="5" s="1"/>
  <c r="F306" i="5"/>
  <c r="G305" i="5"/>
  <c r="M305" i="5"/>
  <c r="A308" i="5"/>
  <c r="D308" i="5" s="1"/>
  <c r="L308" i="5" s="1"/>
  <c r="O307" i="5" l="1"/>
  <c r="P307" i="5" s="1"/>
  <c r="F307" i="5"/>
  <c r="I307" i="5"/>
  <c r="J307" i="5" s="1"/>
  <c r="G306" i="5"/>
  <c r="M306" i="5"/>
  <c r="A309" i="5"/>
  <c r="D309" i="5" s="1"/>
  <c r="L309" i="5" s="1"/>
  <c r="O308" i="5" l="1"/>
  <c r="P308" i="5" s="1"/>
  <c r="F308" i="5"/>
  <c r="I308" i="5"/>
  <c r="J308" i="5" s="1"/>
  <c r="G307" i="5"/>
  <c r="M307" i="5"/>
  <c r="A310" i="5"/>
  <c r="D310" i="5" s="1"/>
  <c r="L310" i="5" s="1"/>
  <c r="O309" i="5" l="1"/>
  <c r="P309" i="5" s="1"/>
  <c r="I309" i="5"/>
  <c r="J309" i="5" s="1"/>
  <c r="F309" i="5"/>
  <c r="M308" i="5"/>
  <c r="G308" i="5"/>
  <c r="A311" i="5"/>
  <c r="D311" i="5" s="1"/>
  <c r="L311" i="5" s="1"/>
  <c r="O310" i="5" l="1"/>
  <c r="P310" i="5" s="1"/>
  <c r="I310" i="5"/>
  <c r="J310" i="5" s="1"/>
  <c r="F310" i="5"/>
  <c r="M309" i="5"/>
  <c r="G309" i="5"/>
  <c r="A312" i="5"/>
  <c r="D312" i="5" s="1"/>
  <c r="L312" i="5" s="1"/>
  <c r="O311" i="5" l="1"/>
  <c r="P311" i="5" s="1"/>
  <c r="F311" i="5"/>
  <c r="I311" i="5"/>
  <c r="J311" i="5" s="1"/>
  <c r="M310" i="5"/>
  <c r="G310" i="5"/>
  <c r="A313" i="5"/>
  <c r="D313" i="5" s="1"/>
  <c r="L313" i="5" s="1"/>
  <c r="O312" i="5" l="1"/>
  <c r="P312" i="5" s="1"/>
  <c r="I312" i="5"/>
  <c r="J312" i="5" s="1"/>
  <c r="F312" i="5"/>
  <c r="G311" i="5"/>
  <c r="M311" i="5"/>
  <c r="A314" i="5"/>
  <c r="D314" i="5" s="1"/>
  <c r="L314" i="5" s="1"/>
  <c r="O313" i="5" l="1"/>
  <c r="P313" i="5" s="1"/>
  <c r="I313" i="5"/>
  <c r="J313" i="5" s="1"/>
  <c r="F313" i="5"/>
  <c r="G312" i="5"/>
  <c r="M312" i="5"/>
  <c r="A315" i="5"/>
  <c r="D315" i="5" s="1"/>
  <c r="L315" i="5" s="1"/>
  <c r="O314" i="5" l="1"/>
  <c r="P314" i="5" s="1"/>
  <c r="I314" i="5"/>
  <c r="J314" i="5" s="1"/>
  <c r="F314" i="5"/>
  <c r="M313" i="5"/>
  <c r="G313" i="5"/>
  <c r="A316" i="5"/>
  <c r="D316" i="5" s="1"/>
  <c r="L316" i="5" s="1"/>
  <c r="O315" i="5" l="1"/>
  <c r="P315" i="5" s="1"/>
  <c r="I315" i="5"/>
  <c r="J315" i="5" s="1"/>
  <c r="F315" i="5"/>
  <c r="G314" i="5"/>
  <c r="M314" i="5"/>
  <c r="A317" i="5"/>
  <c r="D317" i="5" s="1"/>
  <c r="L317" i="5" s="1"/>
  <c r="O316" i="5" l="1"/>
  <c r="P316" i="5" s="1"/>
  <c r="I316" i="5"/>
  <c r="J316" i="5" s="1"/>
  <c r="F316" i="5"/>
  <c r="M315" i="5"/>
  <c r="G315" i="5"/>
  <c r="A318" i="5"/>
  <c r="D318" i="5" s="1"/>
  <c r="L318" i="5" s="1"/>
  <c r="O317" i="5" l="1"/>
  <c r="P317" i="5" s="1"/>
  <c r="I317" i="5"/>
  <c r="J317" i="5" s="1"/>
  <c r="F317" i="5"/>
  <c r="M316" i="5"/>
  <c r="G316" i="5"/>
  <c r="A319" i="5"/>
  <c r="D319" i="5" s="1"/>
  <c r="L319" i="5" s="1"/>
  <c r="O318" i="5" l="1"/>
  <c r="P318" i="5" s="1"/>
  <c r="I318" i="5"/>
  <c r="J318" i="5" s="1"/>
  <c r="F318" i="5"/>
  <c r="G317" i="5"/>
  <c r="M317" i="5"/>
  <c r="A320" i="5"/>
  <c r="D320" i="5" s="1"/>
  <c r="L320" i="5" s="1"/>
  <c r="O319" i="5" l="1"/>
  <c r="P319" i="5" s="1"/>
  <c r="I319" i="5"/>
  <c r="J319" i="5" s="1"/>
  <c r="F319" i="5"/>
  <c r="M318" i="5"/>
  <c r="G318" i="5"/>
  <c r="A321" i="5"/>
  <c r="D321" i="5" s="1"/>
  <c r="L321" i="5" s="1"/>
  <c r="O320" i="5" l="1"/>
  <c r="P320" i="5" s="1"/>
  <c r="I320" i="5"/>
  <c r="J320" i="5" s="1"/>
  <c r="F320" i="5"/>
  <c r="M319" i="5"/>
  <c r="G319" i="5"/>
  <c r="A322" i="5"/>
  <c r="D322" i="5" s="1"/>
  <c r="L322" i="5" s="1"/>
  <c r="O321" i="5" l="1"/>
  <c r="P321" i="5" s="1"/>
  <c r="I321" i="5"/>
  <c r="J321" i="5" s="1"/>
  <c r="F321" i="5"/>
  <c r="G320" i="5"/>
  <c r="M320" i="5"/>
  <c r="A323" i="5"/>
  <c r="D323" i="5" s="1"/>
  <c r="L323" i="5" s="1"/>
  <c r="O322" i="5" l="1"/>
  <c r="P322" i="5" s="1"/>
  <c r="F322" i="5"/>
  <c r="I322" i="5"/>
  <c r="J322" i="5" s="1"/>
  <c r="G321" i="5"/>
  <c r="M321" i="5"/>
  <c r="A324" i="5"/>
  <c r="D324" i="5" s="1"/>
  <c r="L324" i="5" s="1"/>
  <c r="O323" i="5" l="1"/>
  <c r="P323" i="5" s="1"/>
  <c r="I323" i="5"/>
  <c r="J323" i="5" s="1"/>
  <c r="F323" i="5"/>
  <c r="G322" i="5"/>
  <c r="M322" i="5"/>
  <c r="A325" i="5"/>
  <c r="D325" i="5" s="1"/>
  <c r="L325" i="5" s="1"/>
  <c r="O324" i="5" l="1"/>
  <c r="P324" i="5" s="1"/>
  <c r="I324" i="5"/>
  <c r="J324" i="5" s="1"/>
  <c r="F324" i="5"/>
  <c r="M323" i="5"/>
  <c r="G323" i="5"/>
  <c r="A326" i="5"/>
  <c r="D326" i="5" s="1"/>
  <c r="L326" i="5" s="1"/>
  <c r="O325" i="5" l="1"/>
  <c r="P325" i="5" s="1"/>
  <c r="I325" i="5"/>
  <c r="J325" i="5" s="1"/>
  <c r="F325" i="5"/>
  <c r="G324" i="5"/>
  <c r="M324" i="5"/>
  <c r="A327" i="5"/>
  <c r="D327" i="5" s="1"/>
  <c r="L327" i="5" s="1"/>
  <c r="O326" i="5" l="1"/>
  <c r="P326" i="5" s="1"/>
  <c r="I326" i="5"/>
  <c r="J326" i="5" s="1"/>
  <c r="F326" i="5"/>
  <c r="G325" i="5"/>
  <c r="M325" i="5"/>
  <c r="A328" i="5"/>
  <c r="D328" i="5" s="1"/>
  <c r="L328" i="5" s="1"/>
  <c r="O327" i="5" l="1"/>
  <c r="P327" i="5" s="1"/>
  <c r="F327" i="5"/>
  <c r="I327" i="5"/>
  <c r="J327" i="5" s="1"/>
  <c r="G326" i="5"/>
  <c r="M326" i="5"/>
  <c r="A329" i="5"/>
  <c r="D329" i="5" s="1"/>
  <c r="L329" i="5" s="1"/>
  <c r="O328" i="5" l="1"/>
  <c r="P328" i="5" s="1"/>
  <c r="I328" i="5"/>
  <c r="J328" i="5" s="1"/>
  <c r="F328" i="5"/>
  <c r="M327" i="5"/>
  <c r="G327" i="5"/>
  <c r="A330" i="5"/>
  <c r="D330" i="5" s="1"/>
  <c r="L330" i="5" s="1"/>
  <c r="O329" i="5" l="1"/>
  <c r="P329" i="5" s="1"/>
  <c r="I329" i="5"/>
  <c r="J329" i="5" s="1"/>
  <c r="F329" i="5"/>
  <c r="G328" i="5"/>
  <c r="M328" i="5"/>
  <c r="A331" i="5"/>
  <c r="D331" i="5" s="1"/>
  <c r="L331" i="5" s="1"/>
  <c r="O330" i="5" l="1"/>
  <c r="P330" i="5" s="1"/>
  <c r="I330" i="5"/>
  <c r="J330" i="5" s="1"/>
  <c r="F330" i="5"/>
  <c r="G329" i="5"/>
  <c r="M329" i="5"/>
  <c r="A332" i="5"/>
  <c r="D332" i="5" s="1"/>
  <c r="L332" i="5" s="1"/>
  <c r="O331" i="5" l="1"/>
  <c r="P331" i="5" s="1"/>
  <c r="I331" i="5"/>
  <c r="J331" i="5" s="1"/>
  <c r="F331" i="5"/>
  <c r="M330" i="5"/>
  <c r="G330" i="5"/>
  <c r="A333" i="5"/>
  <c r="D333" i="5" s="1"/>
  <c r="L333" i="5" s="1"/>
  <c r="O332" i="5" l="1"/>
  <c r="P332" i="5" s="1"/>
  <c r="I332" i="5"/>
  <c r="J332" i="5" s="1"/>
  <c r="F332" i="5"/>
  <c r="G331" i="5"/>
  <c r="M331" i="5"/>
  <c r="A334" i="5"/>
  <c r="D334" i="5" s="1"/>
  <c r="L334" i="5" s="1"/>
  <c r="O333" i="5" l="1"/>
  <c r="P333" i="5" s="1"/>
  <c r="I333" i="5"/>
  <c r="J333" i="5" s="1"/>
  <c r="F333" i="5"/>
  <c r="M332" i="5"/>
  <c r="G332" i="5"/>
  <c r="A335" i="5"/>
  <c r="D335" i="5" s="1"/>
  <c r="L335" i="5" s="1"/>
  <c r="O334" i="5" l="1"/>
  <c r="P334" i="5" s="1"/>
  <c r="I334" i="5"/>
  <c r="J334" i="5" s="1"/>
  <c r="F334" i="5"/>
  <c r="G333" i="5"/>
  <c r="M333" i="5"/>
  <c r="A336" i="5"/>
  <c r="D336" i="5" s="1"/>
  <c r="L336" i="5" s="1"/>
  <c r="O335" i="5" l="1"/>
  <c r="P335" i="5" s="1"/>
  <c r="I335" i="5"/>
  <c r="J335" i="5" s="1"/>
  <c r="F335" i="5"/>
  <c r="G334" i="5"/>
  <c r="M334" i="5"/>
  <c r="A337" i="5"/>
  <c r="D337" i="5" s="1"/>
  <c r="L337" i="5" s="1"/>
  <c r="O336" i="5" l="1"/>
  <c r="P336" i="5" s="1"/>
  <c r="I336" i="5"/>
  <c r="J336" i="5" s="1"/>
  <c r="F336" i="5"/>
  <c r="G335" i="5"/>
  <c r="M335" i="5"/>
  <c r="A338" i="5"/>
  <c r="D338" i="5" s="1"/>
  <c r="L338" i="5" s="1"/>
  <c r="O337" i="5" l="1"/>
  <c r="P337" i="5" s="1"/>
  <c r="I337" i="5"/>
  <c r="J337" i="5" s="1"/>
  <c r="F337" i="5"/>
  <c r="G336" i="5"/>
  <c r="M336" i="5"/>
  <c r="A339" i="5"/>
  <c r="D339" i="5" s="1"/>
  <c r="L339" i="5" s="1"/>
  <c r="O338" i="5" l="1"/>
  <c r="P338" i="5" s="1"/>
  <c r="I338" i="5"/>
  <c r="J338" i="5" s="1"/>
  <c r="F338" i="5"/>
  <c r="G337" i="5"/>
  <c r="M337" i="5"/>
  <c r="A340" i="5"/>
  <c r="D340" i="5" s="1"/>
  <c r="L340" i="5" s="1"/>
  <c r="O339" i="5" l="1"/>
  <c r="P339" i="5" s="1"/>
  <c r="I339" i="5"/>
  <c r="J339" i="5" s="1"/>
  <c r="F339" i="5"/>
  <c r="G338" i="5"/>
  <c r="M338" i="5"/>
  <c r="A341" i="5"/>
  <c r="D341" i="5" s="1"/>
  <c r="L341" i="5" s="1"/>
  <c r="O340" i="5" l="1"/>
  <c r="P340" i="5" s="1"/>
  <c r="I340" i="5"/>
  <c r="J340" i="5" s="1"/>
  <c r="F340" i="5"/>
  <c r="M339" i="5"/>
  <c r="G339" i="5"/>
  <c r="A342" i="5"/>
  <c r="D342" i="5" s="1"/>
  <c r="L342" i="5" s="1"/>
  <c r="O341" i="5" l="1"/>
  <c r="P341" i="5" s="1"/>
  <c r="I341" i="5"/>
  <c r="J341" i="5" s="1"/>
  <c r="F341" i="5"/>
  <c r="G340" i="5"/>
  <c r="M340" i="5"/>
  <c r="A343" i="5"/>
  <c r="D343" i="5" s="1"/>
  <c r="L343" i="5" s="1"/>
  <c r="O342" i="5" l="1"/>
  <c r="P342" i="5" s="1"/>
  <c r="I342" i="5"/>
  <c r="J342" i="5" s="1"/>
  <c r="F342" i="5"/>
  <c r="M341" i="5"/>
  <c r="G341" i="5"/>
  <c r="A344" i="5"/>
  <c r="D344" i="5" s="1"/>
  <c r="L344" i="5" s="1"/>
  <c r="O343" i="5" l="1"/>
  <c r="P343" i="5" s="1"/>
  <c r="I343" i="5"/>
  <c r="J343" i="5" s="1"/>
  <c r="F343" i="5"/>
  <c r="M342" i="5"/>
  <c r="G342" i="5"/>
  <c r="A345" i="5"/>
  <c r="D345" i="5" s="1"/>
  <c r="L345" i="5" s="1"/>
  <c r="O344" i="5" l="1"/>
  <c r="P344" i="5" s="1"/>
  <c r="I344" i="5"/>
  <c r="J344" i="5" s="1"/>
  <c r="F344" i="5"/>
  <c r="M343" i="5"/>
  <c r="G343" i="5"/>
  <c r="A346" i="5"/>
  <c r="D346" i="5" s="1"/>
  <c r="L346" i="5" s="1"/>
  <c r="O345" i="5" l="1"/>
  <c r="P345" i="5" s="1"/>
  <c r="I345" i="5"/>
  <c r="J345" i="5" s="1"/>
  <c r="F345" i="5"/>
  <c r="G344" i="5"/>
  <c r="M344" i="5"/>
  <c r="A347" i="5"/>
  <c r="D347" i="5" s="1"/>
  <c r="L347" i="5" s="1"/>
  <c r="O346" i="5" l="1"/>
  <c r="P346" i="5" s="1"/>
  <c r="I346" i="5"/>
  <c r="J346" i="5" s="1"/>
  <c r="F346" i="5"/>
  <c r="M345" i="5"/>
  <c r="G345" i="5"/>
  <c r="A348" i="5"/>
  <c r="D348" i="5" s="1"/>
  <c r="L348" i="5" s="1"/>
  <c r="O347" i="5" l="1"/>
  <c r="P347" i="5" s="1"/>
  <c r="I347" i="5"/>
  <c r="J347" i="5" s="1"/>
  <c r="F347" i="5"/>
  <c r="G346" i="5"/>
  <c r="M346" i="5"/>
  <c r="A349" i="5"/>
  <c r="D349" i="5" s="1"/>
  <c r="L349" i="5" s="1"/>
  <c r="O348" i="5" l="1"/>
  <c r="P348" i="5" s="1"/>
  <c r="I348" i="5"/>
  <c r="J348" i="5" s="1"/>
  <c r="F348" i="5"/>
  <c r="G347" i="5"/>
  <c r="M347" i="5"/>
  <c r="A350" i="5"/>
  <c r="D350" i="5" s="1"/>
  <c r="L350" i="5" s="1"/>
  <c r="O349" i="5" l="1"/>
  <c r="P349" i="5" s="1"/>
  <c r="I349" i="5"/>
  <c r="J349" i="5" s="1"/>
  <c r="F349" i="5"/>
  <c r="G348" i="5"/>
  <c r="M348" i="5"/>
  <c r="A351" i="5"/>
  <c r="D351" i="5" s="1"/>
  <c r="L351" i="5" s="1"/>
  <c r="O350" i="5" l="1"/>
  <c r="P350" i="5" s="1"/>
  <c r="I350" i="5"/>
  <c r="J350" i="5" s="1"/>
  <c r="F350" i="5"/>
  <c r="G349" i="5"/>
  <c r="M349" i="5"/>
  <c r="A352" i="5"/>
  <c r="D352" i="5" s="1"/>
  <c r="L352" i="5" s="1"/>
  <c r="O351" i="5" l="1"/>
  <c r="P351" i="5" s="1"/>
  <c r="I351" i="5"/>
  <c r="J351" i="5" s="1"/>
  <c r="F351" i="5"/>
  <c r="G350" i="5"/>
  <c r="M350" i="5"/>
  <c r="A353" i="5"/>
  <c r="D353" i="5" s="1"/>
  <c r="L353" i="5" s="1"/>
  <c r="O352" i="5" l="1"/>
  <c r="P352" i="5" s="1"/>
  <c r="I352" i="5"/>
  <c r="J352" i="5" s="1"/>
  <c r="F352" i="5"/>
  <c r="G351" i="5"/>
  <c r="M351" i="5"/>
  <c r="A354" i="5"/>
  <c r="D354" i="5" s="1"/>
  <c r="L354" i="5" s="1"/>
  <c r="O353" i="5" l="1"/>
  <c r="P353" i="5" s="1"/>
  <c r="I353" i="5"/>
  <c r="J353" i="5" s="1"/>
  <c r="F353" i="5"/>
  <c r="M352" i="5"/>
  <c r="G352" i="5"/>
  <c r="A355" i="5"/>
  <c r="D355" i="5" s="1"/>
  <c r="L355" i="5" s="1"/>
  <c r="O354" i="5" l="1"/>
  <c r="P354" i="5" s="1"/>
  <c r="I354" i="5"/>
  <c r="J354" i="5" s="1"/>
  <c r="F354" i="5"/>
  <c r="M353" i="5"/>
  <c r="G353" i="5"/>
  <c r="A356" i="5"/>
  <c r="D356" i="5" s="1"/>
  <c r="L356" i="5" s="1"/>
  <c r="O355" i="5" l="1"/>
  <c r="P355" i="5" s="1"/>
  <c r="I355" i="5"/>
  <c r="J355" i="5" s="1"/>
  <c r="F355" i="5"/>
  <c r="G354" i="5"/>
  <c r="M354" i="5"/>
  <c r="A357" i="5"/>
  <c r="D357" i="5" s="1"/>
  <c r="L357" i="5" s="1"/>
  <c r="O356" i="5" l="1"/>
  <c r="P356" i="5" s="1"/>
  <c r="I356" i="5"/>
  <c r="J356" i="5" s="1"/>
  <c r="F356" i="5"/>
  <c r="G355" i="5"/>
  <c r="M355" i="5"/>
  <c r="A358" i="5"/>
  <c r="D358" i="5" s="1"/>
  <c r="L358" i="5" s="1"/>
  <c r="O357" i="5" l="1"/>
  <c r="P357" i="5" s="1"/>
  <c r="I357" i="5"/>
  <c r="J357" i="5" s="1"/>
  <c r="F357" i="5"/>
  <c r="G356" i="5"/>
  <c r="M356" i="5"/>
  <c r="A359" i="5"/>
  <c r="D359" i="5" s="1"/>
  <c r="L359" i="5" s="1"/>
  <c r="O358" i="5" l="1"/>
  <c r="P358" i="5" s="1"/>
  <c r="I358" i="5"/>
  <c r="J358" i="5" s="1"/>
  <c r="F358" i="5"/>
  <c r="G357" i="5"/>
  <c r="M357" i="5"/>
  <c r="A360" i="5"/>
  <c r="D360" i="5" s="1"/>
  <c r="L360" i="5" s="1"/>
  <c r="O359" i="5" l="1"/>
  <c r="P359" i="5" s="1"/>
  <c r="I359" i="5"/>
  <c r="J359" i="5" s="1"/>
  <c r="F359" i="5"/>
  <c r="M358" i="5"/>
  <c r="G358" i="5"/>
  <c r="A361" i="5"/>
  <c r="D361" i="5" s="1"/>
  <c r="L361" i="5" s="1"/>
  <c r="O360" i="5" l="1"/>
  <c r="P360" i="5" s="1"/>
  <c r="F360" i="5"/>
  <c r="I360" i="5"/>
  <c r="J360" i="5" s="1"/>
  <c r="M359" i="5"/>
  <c r="G359" i="5"/>
  <c r="A362" i="5"/>
  <c r="D362" i="5" s="1"/>
  <c r="L362" i="5" s="1"/>
  <c r="O361" i="5" l="1"/>
  <c r="P361" i="5" s="1"/>
  <c r="I361" i="5"/>
  <c r="J361" i="5" s="1"/>
  <c r="F361" i="5"/>
  <c r="G360" i="5"/>
  <c r="M360" i="5"/>
  <c r="A363" i="5"/>
  <c r="D363" i="5" s="1"/>
  <c r="L363" i="5" s="1"/>
  <c r="O362" i="5" l="1"/>
  <c r="P362" i="5" s="1"/>
  <c r="I362" i="5"/>
  <c r="J362" i="5" s="1"/>
  <c r="F362" i="5"/>
  <c r="G361" i="5"/>
  <c r="M361" i="5"/>
  <c r="A364" i="5"/>
  <c r="D364" i="5" s="1"/>
  <c r="L364" i="5" s="1"/>
  <c r="O363" i="5" l="1"/>
  <c r="P363" i="5" s="1"/>
  <c r="I363" i="5"/>
  <c r="J363" i="5" s="1"/>
  <c r="F363" i="5"/>
  <c r="G362" i="5"/>
  <c r="M362" i="5"/>
  <c r="A365" i="5"/>
  <c r="D365" i="5" s="1"/>
  <c r="L365" i="5" s="1"/>
  <c r="O364" i="5" l="1"/>
  <c r="P364" i="5" s="1"/>
  <c r="I364" i="5"/>
  <c r="J364" i="5" s="1"/>
  <c r="F364" i="5"/>
  <c r="M363" i="5"/>
  <c r="G363" i="5"/>
  <c r="A366" i="5"/>
  <c r="D366" i="5" s="1"/>
  <c r="L366" i="5" s="1"/>
  <c r="O365" i="5" l="1"/>
  <c r="P365" i="5" s="1"/>
  <c r="I365" i="5"/>
  <c r="J365" i="5" s="1"/>
  <c r="F365" i="5"/>
  <c r="G364" i="5"/>
  <c r="M364" i="5"/>
  <c r="A367" i="5"/>
  <c r="D367" i="5" s="1"/>
  <c r="L367" i="5" s="1"/>
  <c r="O366" i="5" l="1"/>
  <c r="P366" i="5" s="1"/>
  <c r="I366" i="5"/>
  <c r="J366" i="5" s="1"/>
  <c r="F366" i="5"/>
  <c r="M365" i="5"/>
  <c r="G365" i="5"/>
  <c r="A368" i="5"/>
  <c r="D368" i="5" s="1"/>
  <c r="L368" i="5" s="1"/>
  <c r="O367" i="5" l="1"/>
  <c r="P367" i="5" s="1"/>
  <c r="I367" i="5"/>
  <c r="J367" i="5" s="1"/>
  <c r="F367" i="5"/>
  <c r="G366" i="5"/>
  <c r="M366" i="5"/>
  <c r="A369" i="5"/>
  <c r="D369" i="5" s="1"/>
  <c r="L369" i="5" s="1"/>
  <c r="O368" i="5" l="1"/>
  <c r="P368" i="5" s="1"/>
  <c r="I368" i="5"/>
  <c r="J368" i="5" s="1"/>
  <c r="F368" i="5"/>
  <c r="M367" i="5"/>
  <c r="G367" i="5"/>
  <c r="A370" i="5"/>
  <c r="D370" i="5" s="1"/>
  <c r="L370" i="5" s="1"/>
  <c r="O369" i="5" l="1"/>
  <c r="P369" i="5" s="1"/>
  <c r="I369" i="5"/>
  <c r="J369" i="5" s="1"/>
  <c r="F369" i="5"/>
  <c r="G368" i="5"/>
  <c r="M368" i="5"/>
  <c r="A371" i="5"/>
  <c r="D371" i="5" s="1"/>
  <c r="L371" i="5" s="1"/>
  <c r="O370" i="5" l="1"/>
  <c r="P370" i="5" s="1"/>
  <c r="I370" i="5"/>
  <c r="J370" i="5" s="1"/>
  <c r="F370" i="5"/>
  <c r="G369" i="5"/>
  <c r="M369" i="5"/>
  <c r="A372" i="5"/>
  <c r="D372" i="5" s="1"/>
  <c r="L372" i="5" s="1"/>
  <c r="O371" i="5" l="1"/>
  <c r="P371" i="5" s="1"/>
  <c r="F371" i="5"/>
  <c r="I371" i="5"/>
  <c r="J371" i="5" s="1"/>
  <c r="M370" i="5"/>
  <c r="G370" i="5"/>
  <c r="A373" i="5"/>
  <c r="D373" i="5" s="1"/>
  <c r="L373" i="5" s="1"/>
  <c r="O372" i="5" l="1"/>
  <c r="P372" i="5" s="1"/>
  <c r="I372" i="5"/>
  <c r="J372" i="5" s="1"/>
  <c r="F372" i="5"/>
  <c r="M371" i="5"/>
  <c r="G371" i="5"/>
  <c r="A374" i="5"/>
  <c r="D374" i="5" s="1"/>
  <c r="L374" i="5" s="1"/>
  <c r="O373" i="5" l="1"/>
  <c r="P373" i="5" s="1"/>
  <c r="I373" i="5"/>
  <c r="J373" i="5" s="1"/>
  <c r="F373" i="5"/>
  <c r="G372" i="5"/>
  <c r="M372" i="5"/>
  <c r="A375" i="5"/>
  <c r="D375" i="5" s="1"/>
  <c r="L375" i="5" s="1"/>
  <c r="O374" i="5" l="1"/>
  <c r="P374" i="5" s="1"/>
  <c r="I374" i="5"/>
  <c r="J374" i="5" s="1"/>
  <c r="F374" i="5"/>
  <c r="G373" i="5"/>
  <c r="M373" i="5"/>
  <c r="A376" i="5"/>
  <c r="D376" i="5" s="1"/>
  <c r="L376" i="5" s="1"/>
  <c r="O375" i="5" l="1"/>
  <c r="P375" i="5" s="1"/>
  <c r="F375" i="5"/>
  <c r="I375" i="5"/>
  <c r="J375" i="5" s="1"/>
  <c r="G374" i="5"/>
  <c r="M374" i="5"/>
  <c r="A377" i="5"/>
  <c r="D377" i="5" s="1"/>
  <c r="L377" i="5" s="1"/>
  <c r="O376" i="5" l="1"/>
  <c r="P376" i="5" s="1"/>
  <c r="I376" i="5"/>
  <c r="J376" i="5" s="1"/>
  <c r="F376" i="5"/>
  <c r="M375" i="5"/>
  <c r="G375" i="5"/>
  <c r="A378" i="5"/>
  <c r="D378" i="5" s="1"/>
  <c r="L378" i="5" s="1"/>
  <c r="O377" i="5" l="1"/>
  <c r="P377" i="5" s="1"/>
  <c r="I377" i="5"/>
  <c r="J377" i="5" s="1"/>
  <c r="F377" i="5"/>
  <c r="G376" i="5"/>
  <c r="M376" i="5"/>
  <c r="A379" i="5"/>
  <c r="D379" i="5" s="1"/>
  <c r="L379" i="5" s="1"/>
  <c r="O378" i="5" l="1"/>
  <c r="P378" i="5" s="1"/>
  <c r="I378" i="5"/>
  <c r="J378" i="5" s="1"/>
  <c r="F378" i="5"/>
  <c r="M377" i="5"/>
  <c r="G377" i="5"/>
  <c r="A380" i="5"/>
  <c r="D380" i="5" s="1"/>
  <c r="L380" i="5" s="1"/>
  <c r="O379" i="5" l="1"/>
  <c r="P379" i="5" s="1"/>
  <c r="I379" i="5"/>
  <c r="J379" i="5" s="1"/>
  <c r="F379" i="5"/>
  <c r="M378" i="5"/>
  <c r="G378" i="5"/>
  <c r="A381" i="5"/>
  <c r="D381" i="5" s="1"/>
  <c r="L381" i="5" s="1"/>
  <c r="O380" i="5" l="1"/>
  <c r="P380" i="5" s="1"/>
  <c r="I380" i="5"/>
  <c r="J380" i="5" s="1"/>
  <c r="F380" i="5"/>
  <c r="M379" i="5"/>
  <c r="G379" i="5"/>
  <c r="A382" i="5"/>
  <c r="D382" i="5" s="1"/>
  <c r="L382" i="5" s="1"/>
  <c r="O381" i="5" l="1"/>
  <c r="P381" i="5" s="1"/>
  <c r="I381" i="5"/>
  <c r="J381" i="5" s="1"/>
  <c r="F381" i="5"/>
  <c r="G380" i="5"/>
  <c r="M380" i="5"/>
  <c r="A383" i="5"/>
  <c r="D383" i="5" s="1"/>
  <c r="L383" i="5" s="1"/>
  <c r="O382" i="5" l="1"/>
  <c r="P382" i="5" s="1"/>
  <c r="I382" i="5"/>
  <c r="J382" i="5" s="1"/>
  <c r="F382" i="5"/>
  <c r="M381" i="5"/>
  <c r="G381" i="5"/>
  <c r="A384" i="5"/>
  <c r="D384" i="5" s="1"/>
  <c r="L384" i="5" s="1"/>
  <c r="O383" i="5" l="1"/>
  <c r="P383" i="5" s="1"/>
  <c r="F383" i="5"/>
  <c r="I383" i="5"/>
  <c r="J383" i="5" s="1"/>
  <c r="M382" i="5"/>
  <c r="G382" i="5"/>
  <c r="A385" i="5"/>
  <c r="D385" i="5" s="1"/>
  <c r="L385" i="5" s="1"/>
  <c r="O384" i="5" l="1"/>
  <c r="P384" i="5" s="1"/>
  <c r="I384" i="5"/>
  <c r="J384" i="5" s="1"/>
  <c r="F384" i="5"/>
  <c r="G383" i="5"/>
  <c r="M383" i="5"/>
  <c r="A386" i="5"/>
  <c r="D386" i="5" s="1"/>
  <c r="L386" i="5" s="1"/>
  <c r="O385" i="5" l="1"/>
  <c r="P385" i="5" s="1"/>
  <c r="I385" i="5"/>
  <c r="J385" i="5" s="1"/>
  <c r="F385" i="5"/>
  <c r="G384" i="5"/>
  <c r="M384" i="5"/>
  <c r="A387" i="5"/>
  <c r="D387" i="5" s="1"/>
  <c r="L387" i="5" s="1"/>
  <c r="O386" i="5" l="1"/>
  <c r="P386" i="5" s="1"/>
  <c r="F386" i="5"/>
  <c r="I386" i="5"/>
  <c r="J386" i="5" s="1"/>
  <c r="G385" i="5"/>
  <c r="M385" i="5"/>
  <c r="A388" i="5"/>
  <c r="D388" i="5" s="1"/>
  <c r="L388" i="5" s="1"/>
  <c r="O387" i="5" l="1"/>
  <c r="P387" i="5" s="1"/>
  <c r="I387" i="5"/>
  <c r="J387" i="5" s="1"/>
  <c r="F387" i="5"/>
  <c r="M386" i="5"/>
  <c r="G386" i="5"/>
  <c r="A389" i="5"/>
  <c r="D389" i="5" s="1"/>
  <c r="L389" i="5" s="1"/>
  <c r="O388" i="5" l="1"/>
  <c r="P388" i="5" s="1"/>
  <c r="I388" i="5"/>
  <c r="J388" i="5" s="1"/>
  <c r="F388" i="5"/>
  <c r="G387" i="5"/>
  <c r="M387" i="5"/>
  <c r="A390" i="5"/>
  <c r="D390" i="5" s="1"/>
  <c r="L390" i="5" s="1"/>
  <c r="O389" i="5" l="1"/>
  <c r="P389" i="5" s="1"/>
  <c r="I389" i="5"/>
  <c r="J389" i="5" s="1"/>
  <c r="F389" i="5"/>
  <c r="G388" i="5"/>
  <c r="M388" i="5"/>
  <c r="A391" i="5"/>
  <c r="D391" i="5" s="1"/>
  <c r="L391" i="5" s="1"/>
  <c r="O390" i="5" l="1"/>
  <c r="P390" i="5" s="1"/>
  <c r="I390" i="5"/>
  <c r="J390" i="5" s="1"/>
  <c r="F390" i="5"/>
  <c r="M389" i="5"/>
  <c r="G389" i="5"/>
  <c r="A392" i="5"/>
  <c r="D392" i="5" s="1"/>
  <c r="L392" i="5" s="1"/>
  <c r="O391" i="5" l="1"/>
  <c r="P391" i="5" s="1"/>
  <c r="I391" i="5"/>
  <c r="J391" i="5" s="1"/>
  <c r="F391" i="5"/>
  <c r="M390" i="5"/>
  <c r="G390" i="5"/>
  <c r="A393" i="5"/>
  <c r="D393" i="5" s="1"/>
  <c r="L393" i="5" s="1"/>
  <c r="O392" i="5" l="1"/>
  <c r="P392" i="5" s="1"/>
  <c r="I392" i="5"/>
  <c r="J392" i="5" s="1"/>
  <c r="F392" i="5"/>
  <c r="G391" i="5"/>
  <c r="M391" i="5"/>
  <c r="A394" i="5"/>
  <c r="D394" i="5" s="1"/>
  <c r="L394" i="5" s="1"/>
  <c r="O393" i="5" l="1"/>
  <c r="P393" i="5" s="1"/>
  <c r="F393" i="5"/>
  <c r="I393" i="5"/>
  <c r="J393" i="5" s="1"/>
  <c r="M392" i="5"/>
  <c r="G392" i="5"/>
  <c r="A395" i="5"/>
  <c r="D395" i="5" s="1"/>
  <c r="L395" i="5" s="1"/>
  <c r="O394" i="5" l="1"/>
  <c r="P394" i="5" s="1"/>
  <c r="I394" i="5"/>
  <c r="J394" i="5" s="1"/>
  <c r="F394" i="5"/>
  <c r="G393" i="5"/>
  <c r="M393" i="5"/>
  <c r="A396" i="5"/>
  <c r="D396" i="5" s="1"/>
  <c r="L396" i="5" s="1"/>
  <c r="O395" i="5" l="1"/>
  <c r="P395" i="5" s="1"/>
  <c r="I395" i="5"/>
  <c r="J395" i="5" s="1"/>
  <c r="F395" i="5"/>
  <c r="G394" i="5"/>
  <c r="M394" i="5"/>
  <c r="A397" i="5"/>
  <c r="D397" i="5" s="1"/>
  <c r="L397" i="5" s="1"/>
  <c r="O396" i="5" l="1"/>
  <c r="P396" i="5" s="1"/>
  <c r="I396" i="5"/>
  <c r="J396" i="5" s="1"/>
  <c r="F396" i="5"/>
  <c r="G395" i="5"/>
  <c r="M395" i="5"/>
  <c r="A398" i="5"/>
  <c r="D398" i="5" s="1"/>
  <c r="L398" i="5" s="1"/>
  <c r="O397" i="5" l="1"/>
  <c r="P397" i="5" s="1"/>
  <c r="I397" i="5"/>
  <c r="J397" i="5" s="1"/>
  <c r="F397" i="5"/>
  <c r="M396" i="5"/>
  <c r="G396" i="5"/>
  <c r="A399" i="5"/>
  <c r="D399" i="5" s="1"/>
  <c r="L399" i="5" s="1"/>
  <c r="O398" i="5" l="1"/>
  <c r="P398" i="5" s="1"/>
  <c r="I398" i="5"/>
  <c r="J398" i="5" s="1"/>
  <c r="F398" i="5"/>
  <c r="G397" i="5"/>
  <c r="M397" i="5"/>
  <c r="A400" i="5"/>
  <c r="D400" i="5" s="1"/>
  <c r="L400" i="5" s="1"/>
  <c r="O399" i="5" l="1"/>
  <c r="P399" i="5" s="1"/>
  <c r="I399" i="5"/>
  <c r="J399" i="5" s="1"/>
  <c r="F399" i="5"/>
  <c r="G398" i="5"/>
  <c r="M398" i="5"/>
  <c r="A401" i="5"/>
  <c r="D401" i="5" s="1"/>
  <c r="L401" i="5" s="1"/>
  <c r="O400" i="5" l="1"/>
  <c r="P400" i="5" s="1"/>
  <c r="I400" i="5"/>
  <c r="J400" i="5" s="1"/>
  <c r="F400" i="5"/>
  <c r="M399" i="5"/>
  <c r="G399" i="5"/>
  <c r="A402" i="5"/>
  <c r="D402" i="5" s="1"/>
  <c r="L402" i="5" s="1"/>
  <c r="O401" i="5" l="1"/>
  <c r="P401" i="5" s="1"/>
  <c r="I401" i="5"/>
  <c r="J401" i="5" s="1"/>
  <c r="F401" i="5"/>
  <c r="G400" i="5"/>
  <c r="M400" i="5"/>
  <c r="A403" i="5"/>
  <c r="D403" i="5" s="1"/>
  <c r="L403" i="5" s="1"/>
  <c r="O402" i="5" l="1"/>
  <c r="P402" i="5" s="1"/>
  <c r="I402" i="5"/>
  <c r="J402" i="5" s="1"/>
  <c r="F402" i="5"/>
  <c r="M401" i="5"/>
  <c r="G401" i="5"/>
  <c r="A404" i="5"/>
  <c r="D404" i="5" s="1"/>
  <c r="L404" i="5" s="1"/>
  <c r="O403" i="5" l="1"/>
  <c r="P403" i="5" s="1"/>
  <c r="I403" i="5"/>
  <c r="J403" i="5" s="1"/>
  <c r="F403" i="5"/>
  <c r="M402" i="5"/>
  <c r="G402" i="5"/>
  <c r="A405" i="5"/>
  <c r="D405" i="5" s="1"/>
  <c r="L405" i="5" s="1"/>
  <c r="O404" i="5" l="1"/>
  <c r="P404" i="5" s="1"/>
  <c r="I404" i="5"/>
  <c r="J404" i="5" s="1"/>
  <c r="F404" i="5"/>
  <c r="G403" i="5"/>
  <c r="M403" i="5"/>
  <c r="A406" i="5"/>
  <c r="D406" i="5" s="1"/>
  <c r="L406" i="5" s="1"/>
  <c r="O405" i="5" l="1"/>
  <c r="P405" i="5" s="1"/>
  <c r="I405" i="5"/>
  <c r="J405" i="5" s="1"/>
  <c r="F405" i="5"/>
  <c r="G404" i="5"/>
  <c r="M404" i="5"/>
  <c r="A407" i="5"/>
  <c r="D407" i="5" s="1"/>
  <c r="L407" i="5" s="1"/>
  <c r="O406" i="5" l="1"/>
  <c r="P406" i="5" s="1"/>
  <c r="I406" i="5"/>
  <c r="J406" i="5" s="1"/>
  <c r="F406" i="5"/>
  <c r="M405" i="5"/>
  <c r="G405" i="5"/>
  <c r="A408" i="5"/>
  <c r="D408" i="5" s="1"/>
  <c r="L408" i="5" s="1"/>
  <c r="O407" i="5" l="1"/>
  <c r="P407" i="5" s="1"/>
  <c r="F407" i="5"/>
  <c r="I407" i="5"/>
  <c r="J407" i="5" s="1"/>
  <c r="G406" i="5"/>
  <c r="M406" i="5"/>
  <c r="A409" i="5"/>
  <c r="D409" i="5" s="1"/>
  <c r="L409" i="5" s="1"/>
  <c r="O408" i="5" l="1"/>
  <c r="P408" i="5" s="1"/>
  <c r="I408" i="5"/>
  <c r="J408" i="5" s="1"/>
  <c r="F408" i="5"/>
  <c r="G407" i="5"/>
  <c r="M407" i="5"/>
  <c r="A410" i="5"/>
  <c r="D410" i="5" s="1"/>
  <c r="L410" i="5" s="1"/>
  <c r="O409" i="5" l="1"/>
  <c r="P409" i="5" s="1"/>
  <c r="I409" i="5"/>
  <c r="J409" i="5" s="1"/>
  <c r="F409" i="5"/>
  <c r="M408" i="5"/>
  <c r="G408" i="5"/>
  <c r="A411" i="5"/>
  <c r="D411" i="5" s="1"/>
  <c r="L411" i="5" s="1"/>
  <c r="O410" i="5" l="1"/>
  <c r="P410" i="5" s="1"/>
  <c r="I410" i="5"/>
  <c r="J410" i="5" s="1"/>
  <c r="F410" i="5"/>
  <c r="M409" i="5"/>
  <c r="G409" i="5"/>
  <c r="A412" i="5"/>
  <c r="D412" i="5" s="1"/>
  <c r="L412" i="5" s="1"/>
  <c r="O411" i="5" l="1"/>
  <c r="P411" i="5" s="1"/>
  <c r="I411" i="5"/>
  <c r="J411" i="5" s="1"/>
  <c r="F411" i="5"/>
  <c r="G410" i="5"/>
  <c r="M410" i="5"/>
  <c r="A413" i="5"/>
  <c r="D413" i="5" s="1"/>
  <c r="L413" i="5" s="1"/>
  <c r="O412" i="5" l="1"/>
  <c r="P412" i="5" s="1"/>
  <c r="F412" i="5"/>
  <c r="I412" i="5"/>
  <c r="J412" i="5" s="1"/>
  <c r="G411" i="5"/>
  <c r="M411" i="5"/>
  <c r="A414" i="5"/>
  <c r="D414" i="5" s="1"/>
  <c r="L414" i="5" s="1"/>
  <c r="O413" i="5" l="1"/>
  <c r="P413" i="5" s="1"/>
  <c r="I413" i="5"/>
  <c r="J413" i="5" s="1"/>
  <c r="F413" i="5"/>
  <c r="G412" i="5"/>
  <c r="M412" i="5"/>
  <c r="A415" i="5"/>
  <c r="D415" i="5" s="1"/>
  <c r="L415" i="5" s="1"/>
  <c r="O414" i="5" l="1"/>
  <c r="P414" i="5" s="1"/>
  <c r="I414" i="5"/>
  <c r="J414" i="5" s="1"/>
  <c r="F414" i="5"/>
  <c r="G413" i="5"/>
  <c r="M413" i="5"/>
  <c r="A416" i="5"/>
  <c r="D416" i="5" s="1"/>
  <c r="L416" i="5" s="1"/>
  <c r="O415" i="5" l="1"/>
  <c r="P415" i="5" s="1"/>
  <c r="I415" i="5"/>
  <c r="J415" i="5" s="1"/>
  <c r="F415" i="5"/>
  <c r="G414" i="5"/>
  <c r="M414" i="5"/>
  <c r="A417" i="5"/>
  <c r="D417" i="5" s="1"/>
  <c r="L417" i="5" s="1"/>
  <c r="O416" i="5" l="1"/>
  <c r="P416" i="5" s="1"/>
  <c r="F416" i="5"/>
  <c r="I416" i="5"/>
  <c r="J416" i="5" s="1"/>
  <c r="G415" i="5"/>
  <c r="M415" i="5"/>
  <c r="A418" i="5"/>
  <c r="D418" i="5" s="1"/>
  <c r="L418" i="5" s="1"/>
  <c r="O417" i="5" l="1"/>
  <c r="P417" i="5" s="1"/>
  <c r="I417" i="5"/>
  <c r="J417" i="5" s="1"/>
  <c r="F417" i="5"/>
  <c r="G416" i="5"/>
  <c r="M416" i="5"/>
  <c r="A419" i="5"/>
  <c r="D419" i="5" s="1"/>
  <c r="L419" i="5" s="1"/>
  <c r="O418" i="5" l="1"/>
  <c r="P418" i="5" s="1"/>
  <c r="I418" i="5"/>
  <c r="J418" i="5" s="1"/>
  <c r="F418" i="5"/>
  <c r="M417" i="5"/>
  <c r="G417" i="5"/>
  <c r="A420" i="5"/>
  <c r="D420" i="5" s="1"/>
  <c r="L420" i="5" s="1"/>
  <c r="O419" i="5" l="1"/>
  <c r="P419" i="5" s="1"/>
  <c r="I419" i="5"/>
  <c r="J419" i="5" s="1"/>
  <c r="F419" i="5"/>
  <c r="G418" i="5"/>
  <c r="M418" i="5"/>
  <c r="A421" i="5"/>
  <c r="D421" i="5" s="1"/>
  <c r="L421" i="5" s="1"/>
  <c r="O420" i="5" l="1"/>
  <c r="P420" i="5" s="1"/>
  <c r="I420" i="5"/>
  <c r="J420" i="5" s="1"/>
  <c r="F420" i="5"/>
  <c r="G419" i="5"/>
  <c r="M419" i="5"/>
  <c r="A422" i="5"/>
  <c r="D422" i="5" s="1"/>
  <c r="L422" i="5" s="1"/>
  <c r="O421" i="5" l="1"/>
  <c r="P421" i="5" s="1"/>
  <c r="I421" i="5"/>
  <c r="J421" i="5" s="1"/>
  <c r="F421" i="5"/>
  <c r="M420" i="5"/>
  <c r="G420" i="5"/>
  <c r="A423" i="5"/>
  <c r="D423" i="5" s="1"/>
  <c r="L423" i="5" s="1"/>
  <c r="O422" i="5" l="1"/>
  <c r="P422" i="5" s="1"/>
  <c r="F422" i="5"/>
  <c r="I422" i="5"/>
  <c r="J422" i="5" s="1"/>
  <c r="G421" i="5"/>
  <c r="M421" i="5"/>
  <c r="A424" i="5"/>
  <c r="D424" i="5" s="1"/>
  <c r="L424" i="5" s="1"/>
  <c r="O423" i="5" l="1"/>
  <c r="P423" i="5" s="1"/>
  <c r="F423" i="5"/>
  <c r="I423" i="5"/>
  <c r="J423" i="5" s="1"/>
  <c r="M422" i="5"/>
  <c r="G422" i="5"/>
  <c r="A425" i="5"/>
  <c r="D425" i="5" s="1"/>
  <c r="L425" i="5" s="1"/>
  <c r="O424" i="5" l="1"/>
  <c r="P424" i="5" s="1"/>
  <c r="I424" i="5"/>
  <c r="J424" i="5" s="1"/>
  <c r="F424" i="5"/>
  <c r="G423" i="5"/>
  <c r="M423" i="5"/>
  <c r="A426" i="5"/>
  <c r="D426" i="5" s="1"/>
  <c r="L426" i="5" s="1"/>
  <c r="O425" i="5" l="1"/>
  <c r="P425" i="5" s="1"/>
  <c r="I425" i="5"/>
  <c r="J425" i="5" s="1"/>
  <c r="F425" i="5"/>
  <c r="M424" i="5"/>
  <c r="G424" i="5"/>
  <c r="A427" i="5"/>
  <c r="D427" i="5" s="1"/>
  <c r="L427" i="5" s="1"/>
  <c r="O426" i="5" l="1"/>
  <c r="P426" i="5" s="1"/>
  <c r="I426" i="5"/>
  <c r="J426" i="5" s="1"/>
  <c r="F426" i="5"/>
  <c r="G425" i="5"/>
  <c r="M425" i="5"/>
  <c r="A428" i="5"/>
  <c r="D428" i="5" s="1"/>
  <c r="L428" i="5" s="1"/>
  <c r="O427" i="5" l="1"/>
  <c r="P427" i="5" s="1"/>
  <c r="I427" i="5"/>
  <c r="J427" i="5" s="1"/>
  <c r="F427" i="5"/>
  <c r="G426" i="5"/>
  <c r="M426" i="5"/>
  <c r="A429" i="5"/>
  <c r="D429" i="5" s="1"/>
  <c r="L429" i="5" s="1"/>
  <c r="O428" i="5" l="1"/>
  <c r="P428" i="5" s="1"/>
  <c r="I428" i="5"/>
  <c r="J428" i="5" s="1"/>
  <c r="F428" i="5"/>
  <c r="G427" i="5"/>
  <c r="M427" i="5"/>
  <c r="A430" i="5"/>
  <c r="D430" i="5" s="1"/>
  <c r="L430" i="5" s="1"/>
  <c r="O429" i="5" l="1"/>
  <c r="P429" i="5" s="1"/>
  <c r="I429" i="5"/>
  <c r="J429" i="5" s="1"/>
  <c r="F429" i="5"/>
  <c r="G428" i="5"/>
  <c r="M428" i="5"/>
  <c r="A431" i="5"/>
  <c r="D431" i="5" s="1"/>
  <c r="L431" i="5" s="1"/>
  <c r="O430" i="5" l="1"/>
  <c r="P430" i="5" s="1"/>
  <c r="I430" i="5"/>
  <c r="J430" i="5" s="1"/>
  <c r="F430" i="5"/>
  <c r="G429" i="5"/>
  <c r="M429" i="5"/>
  <c r="A432" i="5"/>
  <c r="D432" i="5" s="1"/>
  <c r="L432" i="5" s="1"/>
  <c r="O431" i="5" l="1"/>
  <c r="P431" i="5" s="1"/>
  <c r="I431" i="5"/>
  <c r="J431" i="5" s="1"/>
  <c r="F431" i="5"/>
  <c r="M430" i="5"/>
  <c r="G430" i="5"/>
  <c r="A433" i="5"/>
  <c r="D433" i="5" s="1"/>
  <c r="L433" i="5" s="1"/>
  <c r="O432" i="5" l="1"/>
  <c r="P432" i="5" s="1"/>
  <c r="I432" i="5"/>
  <c r="J432" i="5" s="1"/>
  <c r="F432" i="5"/>
  <c r="G431" i="5"/>
  <c r="M431" i="5"/>
  <c r="A434" i="5"/>
  <c r="D434" i="5" s="1"/>
  <c r="L434" i="5" s="1"/>
  <c r="O433" i="5" l="1"/>
  <c r="P433" i="5" s="1"/>
  <c r="I433" i="5"/>
  <c r="J433" i="5" s="1"/>
  <c r="F433" i="5"/>
  <c r="G432" i="5"/>
  <c r="M432" i="5"/>
  <c r="A435" i="5"/>
  <c r="D435" i="5" s="1"/>
  <c r="L435" i="5" s="1"/>
  <c r="O434" i="5" l="1"/>
  <c r="P434" i="5" s="1"/>
  <c r="I434" i="5"/>
  <c r="J434" i="5" s="1"/>
  <c r="F434" i="5"/>
  <c r="G433" i="5"/>
  <c r="M433" i="5"/>
  <c r="A436" i="5"/>
  <c r="D436" i="5" s="1"/>
  <c r="L436" i="5" s="1"/>
  <c r="O435" i="5" l="1"/>
  <c r="P435" i="5" s="1"/>
  <c r="F435" i="5"/>
  <c r="I435" i="5"/>
  <c r="J435" i="5" s="1"/>
  <c r="M434" i="5"/>
  <c r="G434" i="5"/>
  <c r="A437" i="5"/>
  <c r="D437" i="5" s="1"/>
  <c r="L437" i="5" s="1"/>
  <c r="O436" i="5" l="1"/>
  <c r="P436" i="5" s="1"/>
  <c r="I436" i="5"/>
  <c r="J436" i="5" s="1"/>
  <c r="F436" i="5"/>
  <c r="M435" i="5"/>
  <c r="G435" i="5"/>
  <c r="A438" i="5"/>
  <c r="D438" i="5" s="1"/>
  <c r="L438" i="5" s="1"/>
  <c r="O437" i="5" l="1"/>
  <c r="P437" i="5" s="1"/>
  <c r="I437" i="5"/>
  <c r="J437" i="5" s="1"/>
  <c r="F437" i="5"/>
  <c r="G436" i="5"/>
  <c r="M436" i="5"/>
  <c r="A439" i="5"/>
  <c r="D439" i="5" s="1"/>
  <c r="L439" i="5" s="1"/>
  <c r="O438" i="5" l="1"/>
  <c r="P438" i="5" s="1"/>
  <c r="I438" i="5"/>
  <c r="J438" i="5" s="1"/>
  <c r="F438" i="5"/>
  <c r="M437" i="5"/>
  <c r="G437" i="5"/>
  <c r="A440" i="5"/>
  <c r="D440" i="5" s="1"/>
  <c r="L440" i="5" s="1"/>
  <c r="O439" i="5" l="1"/>
  <c r="P439" i="5" s="1"/>
  <c r="I439" i="5"/>
  <c r="J439" i="5" s="1"/>
  <c r="F439" i="5"/>
  <c r="G438" i="5"/>
  <c r="M438" i="5"/>
  <c r="A441" i="5"/>
  <c r="D441" i="5" s="1"/>
  <c r="L441" i="5" s="1"/>
  <c r="O440" i="5" l="1"/>
  <c r="P440" i="5" s="1"/>
  <c r="I440" i="5"/>
  <c r="J440" i="5" s="1"/>
  <c r="F440" i="5"/>
  <c r="M439" i="5"/>
  <c r="G439" i="5"/>
  <c r="A442" i="5"/>
  <c r="D442" i="5" s="1"/>
  <c r="L442" i="5" s="1"/>
  <c r="O441" i="5" l="1"/>
  <c r="P441" i="5" s="1"/>
  <c r="I441" i="5"/>
  <c r="J441" i="5" s="1"/>
  <c r="F441" i="5"/>
  <c r="G440" i="5"/>
  <c r="M440" i="5"/>
  <c r="A443" i="5"/>
  <c r="D443" i="5" s="1"/>
  <c r="L443" i="5" s="1"/>
  <c r="O442" i="5" l="1"/>
  <c r="P442" i="5" s="1"/>
  <c r="I442" i="5"/>
  <c r="J442" i="5" s="1"/>
  <c r="F442" i="5"/>
  <c r="G441" i="5"/>
  <c r="M441" i="5"/>
  <c r="A444" i="5"/>
  <c r="D444" i="5" s="1"/>
  <c r="L444" i="5" s="1"/>
  <c r="O443" i="5" l="1"/>
  <c r="P443" i="5" s="1"/>
  <c r="I443" i="5"/>
  <c r="J443" i="5" s="1"/>
  <c r="F443" i="5"/>
  <c r="G442" i="5"/>
  <c r="M442" i="5"/>
  <c r="A445" i="5"/>
  <c r="D445" i="5" s="1"/>
  <c r="L445" i="5" s="1"/>
  <c r="O444" i="5" l="1"/>
  <c r="P444" i="5" s="1"/>
  <c r="I444" i="5"/>
  <c r="J444" i="5" s="1"/>
  <c r="F444" i="5"/>
  <c r="G443" i="5"/>
  <c r="M443" i="5"/>
  <c r="A446" i="5"/>
  <c r="D446" i="5" s="1"/>
  <c r="L446" i="5" s="1"/>
  <c r="O445" i="5" l="1"/>
  <c r="P445" i="5" s="1"/>
  <c r="I445" i="5"/>
  <c r="J445" i="5" s="1"/>
  <c r="F445" i="5"/>
  <c r="M444" i="5"/>
  <c r="G444" i="5"/>
  <c r="A447" i="5"/>
  <c r="D447" i="5" s="1"/>
  <c r="L447" i="5" s="1"/>
  <c r="O446" i="5" l="1"/>
  <c r="P446" i="5" s="1"/>
  <c r="I446" i="5"/>
  <c r="J446" i="5" s="1"/>
  <c r="F446" i="5"/>
  <c r="G445" i="5"/>
  <c r="M445" i="5"/>
  <c r="A448" i="5"/>
  <c r="D448" i="5" s="1"/>
  <c r="L448" i="5" s="1"/>
  <c r="O447" i="5" l="1"/>
  <c r="P447" i="5" s="1"/>
  <c r="I447" i="5"/>
  <c r="J447" i="5" s="1"/>
  <c r="F447" i="5"/>
  <c r="G446" i="5"/>
  <c r="M446" i="5"/>
  <c r="A449" i="5"/>
  <c r="D449" i="5" s="1"/>
  <c r="L449" i="5" s="1"/>
  <c r="O448" i="5" l="1"/>
  <c r="P448" i="5" s="1"/>
  <c r="I448" i="5"/>
  <c r="J448" i="5" s="1"/>
  <c r="F448" i="5"/>
  <c r="G447" i="5"/>
  <c r="M447" i="5"/>
  <c r="A450" i="5"/>
  <c r="D450" i="5" s="1"/>
  <c r="L450" i="5" s="1"/>
  <c r="O449" i="5" l="1"/>
  <c r="P449" i="5" s="1"/>
  <c r="I449" i="5"/>
  <c r="J449" i="5" s="1"/>
  <c r="F449" i="5"/>
  <c r="G448" i="5"/>
  <c r="M448" i="5"/>
  <c r="A451" i="5"/>
  <c r="D451" i="5" s="1"/>
  <c r="L451" i="5" s="1"/>
  <c r="O450" i="5" l="1"/>
  <c r="P450" i="5" s="1"/>
  <c r="F450" i="5"/>
  <c r="I450" i="5"/>
  <c r="J450" i="5" s="1"/>
  <c r="G449" i="5"/>
  <c r="M449" i="5"/>
  <c r="A452" i="5"/>
  <c r="D452" i="5" s="1"/>
  <c r="L452" i="5" s="1"/>
  <c r="O451" i="5" l="1"/>
  <c r="P451" i="5" s="1"/>
  <c r="I451" i="5"/>
  <c r="J451" i="5" s="1"/>
  <c r="F451" i="5"/>
  <c r="G450" i="5"/>
  <c r="M450" i="5"/>
  <c r="A453" i="5"/>
  <c r="D453" i="5" s="1"/>
  <c r="L453" i="5" s="1"/>
  <c r="O452" i="5" l="1"/>
  <c r="P452" i="5" s="1"/>
  <c r="I452" i="5"/>
  <c r="J452" i="5" s="1"/>
  <c r="F452" i="5"/>
  <c r="G451" i="5"/>
  <c r="M451" i="5"/>
  <c r="A454" i="5"/>
  <c r="D454" i="5" s="1"/>
  <c r="L454" i="5" s="1"/>
  <c r="O453" i="5" l="1"/>
  <c r="P453" i="5" s="1"/>
  <c r="I453" i="5"/>
  <c r="J453" i="5" s="1"/>
  <c r="F453" i="5"/>
  <c r="G452" i="5"/>
  <c r="M452" i="5"/>
  <c r="A455" i="5"/>
  <c r="D455" i="5" s="1"/>
  <c r="L455" i="5" s="1"/>
  <c r="O454" i="5" l="1"/>
  <c r="P454" i="5" s="1"/>
  <c r="I454" i="5"/>
  <c r="J454" i="5" s="1"/>
  <c r="F454" i="5"/>
  <c r="G453" i="5"/>
  <c r="M453" i="5"/>
  <c r="A456" i="5"/>
  <c r="D456" i="5" s="1"/>
  <c r="L456" i="5" s="1"/>
  <c r="O455" i="5" l="1"/>
  <c r="P455" i="5" s="1"/>
  <c r="F455" i="5"/>
  <c r="I455" i="5"/>
  <c r="J455" i="5" s="1"/>
  <c r="M454" i="5"/>
  <c r="G454" i="5"/>
  <c r="A457" i="5"/>
  <c r="D457" i="5" s="1"/>
  <c r="L457" i="5" s="1"/>
  <c r="O456" i="5" l="1"/>
  <c r="P456" i="5" s="1"/>
  <c r="I456" i="5"/>
  <c r="J456" i="5" s="1"/>
  <c r="F456" i="5"/>
  <c r="M455" i="5"/>
  <c r="G455" i="5"/>
  <c r="A458" i="5"/>
  <c r="D458" i="5" s="1"/>
  <c r="L458" i="5" s="1"/>
  <c r="O457" i="5" l="1"/>
  <c r="P457" i="5" s="1"/>
  <c r="I457" i="5"/>
  <c r="J457" i="5" s="1"/>
  <c r="F457" i="5"/>
  <c r="G456" i="5"/>
  <c r="M456" i="5"/>
  <c r="A459" i="5"/>
  <c r="D459" i="5" s="1"/>
  <c r="L459" i="5" s="1"/>
  <c r="O458" i="5" l="1"/>
  <c r="P458" i="5" s="1"/>
  <c r="I458" i="5"/>
  <c r="J458" i="5" s="1"/>
  <c r="F458" i="5"/>
  <c r="G457" i="5"/>
  <c r="M457" i="5"/>
  <c r="A460" i="5"/>
  <c r="D460" i="5" s="1"/>
  <c r="L460" i="5" s="1"/>
  <c r="O459" i="5" l="1"/>
  <c r="P459" i="5" s="1"/>
  <c r="I459" i="5"/>
  <c r="J459" i="5" s="1"/>
  <c r="F459" i="5"/>
  <c r="G458" i="5"/>
  <c r="M458" i="5"/>
  <c r="A461" i="5"/>
  <c r="D461" i="5" s="1"/>
  <c r="L461" i="5" s="1"/>
  <c r="O460" i="5" l="1"/>
  <c r="P460" i="5" s="1"/>
  <c r="I460" i="5"/>
  <c r="J460" i="5" s="1"/>
  <c r="F460" i="5"/>
  <c r="M459" i="5"/>
  <c r="G459" i="5"/>
  <c r="A462" i="5"/>
  <c r="D462" i="5" s="1"/>
  <c r="L462" i="5" s="1"/>
  <c r="O461" i="5" l="1"/>
  <c r="P461" i="5" s="1"/>
  <c r="I461" i="5"/>
  <c r="J461" i="5" s="1"/>
  <c r="F461" i="5"/>
  <c r="G460" i="5"/>
  <c r="M460" i="5"/>
  <c r="A463" i="5"/>
  <c r="D463" i="5" s="1"/>
  <c r="L463" i="5" s="1"/>
  <c r="O462" i="5" l="1"/>
  <c r="P462" i="5" s="1"/>
  <c r="I462" i="5"/>
  <c r="J462" i="5" s="1"/>
  <c r="F462" i="5"/>
  <c r="M461" i="5"/>
  <c r="G461" i="5"/>
  <c r="A464" i="5"/>
  <c r="D464" i="5" s="1"/>
  <c r="L464" i="5" s="1"/>
  <c r="O463" i="5" l="1"/>
  <c r="P463" i="5" s="1"/>
  <c r="I463" i="5"/>
  <c r="J463" i="5" s="1"/>
  <c r="F463" i="5"/>
  <c r="G462" i="5"/>
  <c r="M462" i="5"/>
  <c r="A465" i="5"/>
  <c r="D465" i="5" s="1"/>
  <c r="L465" i="5" s="1"/>
  <c r="O464" i="5" l="1"/>
  <c r="P464" i="5" s="1"/>
  <c r="I464" i="5"/>
  <c r="J464" i="5" s="1"/>
  <c r="F464" i="5"/>
  <c r="G463" i="5"/>
  <c r="M463" i="5"/>
  <c r="A466" i="5"/>
  <c r="D466" i="5" s="1"/>
  <c r="L466" i="5" s="1"/>
  <c r="O465" i="5" l="1"/>
  <c r="P465" i="5" s="1"/>
  <c r="I465" i="5"/>
  <c r="J465" i="5" s="1"/>
  <c r="F465" i="5"/>
  <c r="M464" i="5"/>
  <c r="G464" i="5"/>
  <c r="A467" i="5"/>
  <c r="D467" i="5" s="1"/>
  <c r="L467" i="5" s="1"/>
  <c r="O466" i="5" l="1"/>
  <c r="P466" i="5" s="1"/>
  <c r="I466" i="5"/>
  <c r="J466" i="5" s="1"/>
  <c r="F466" i="5"/>
  <c r="G465" i="5"/>
  <c r="M465" i="5"/>
  <c r="A468" i="5"/>
  <c r="D468" i="5" s="1"/>
  <c r="L468" i="5" s="1"/>
  <c r="O467" i="5" l="1"/>
  <c r="P467" i="5" s="1"/>
  <c r="I467" i="5"/>
  <c r="J467" i="5" s="1"/>
  <c r="F467" i="5"/>
  <c r="M466" i="5"/>
  <c r="G466" i="5"/>
  <c r="A469" i="5"/>
  <c r="D469" i="5" s="1"/>
  <c r="L469" i="5" s="1"/>
  <c r="O468" i="5" l="1"/>
  <c r="P468" i="5" s="1"/>
  <c r="I468" i="5"/>
  <c r="J468" i="5" s="1"/>
  <c r="F468" i="5"/>
  <c r="G467" i="5"/>
  <c r="M467" i="5"/>
  <c r="A470" i="5"/>
  <c r="D470" i="5" s="1"/>
  <c r="L470" i="5" s="1"/>
  <c r="O469" i="5" l="1"/>
  <c r="P469" i="5" s="1"/>
  <c r="I469" i="5"/>
  <c r="J469" i="5" s="1"/>
  <c r="F469" i="5"/>
  <c r="M468" i="5"/>
  <c r="G468" i="5"/>
  <c r="A471" i="5"/>
  <c r="D471" i="5" s="1"/>
  <c r="L471" i="5" s="1"/>
  <c r="O470" i="5" l="1"/>
  <c r="P470" i="5" s="1"/>
  <c r="I470" i="5"/>
  <c r="J470" i="5" s="1"/>
  <c r="F470" i="5"/>
  <c r="G469" i="5"/>
  <c r="M469" i="5"/>
  <c r="A472" i="5"/>
  <c r="D472" i="5" s="1"/>
  <c r="L472" i="5" s="1"/>
  <c r="O471" i="5" l="1"/>
  <c r="P471" i="5" s="1"/>
  <c r="F471" i="5"/>
  <c r="I471" i="5"/>
  <c r="J471" i="5" s="1"/>
  <c r="G470" i="5"/>
  <c r="M470" i="5"/>
  <c r="A473" i="5"/>
  <c r="D473" i="5" s="1"/>
  <c r="L473" i="5" s="1"/>
  <c r="O472" i="5" l="1"/>
  <c r="P472" i="5" s="1"/>
  <c r="I472" i="5"/>
  <c r="J472" i="5" s="1"/>
  <c r="F472" i="5"/>
  <c r="M471" i="5"/>
  <c r="G471" i="5"/>
  <c r="A474" i="5"/>
  <c r="D474" i="5" s="1"/>
  <c r="L474" i="5" s="1"/>
  <c r="O473" i="5" l="1"/>
  <c r="P473" i="5" s="1"/>
  <c r="I473" i="5"/>
  <c r="J473" i="5" s="1"/>
  <c r="F473" i="5"/>
  <c r="G472" i="5"/>
  <c r="M472" i="5"/>
  <c r="A475" i="5"/>
  <c r="D475" i="5" s="1"/>
  <c r="L475" i="5" s="1"/>
  <c r="O474" i="5" l="1"/>
  <c r="P474" i="5" s="1"/>
  <c r="I474" i="5"/>
  <c r="J474" i="5" s="1"/>
  <c r="F474" i="5"/>
  <c r="G473" i="5"/>
  <c r="M473" i="5"/>
  <c r="A476" i="5"/>
  <c r="D476" i="5" s="1"/>
  <c r="L476" i="5" s="1"/>
  <c r="O475" i="5" l="1"/>
  <c r="P475" i="5" s="1"/>
  <c r="I475" i="5"/>
  <c r="J475" i="5" s="1"/>
  <c r="F475" i="5"/>
  <c r="G474" i="5"/>
  <c r="M474" i="5"/>
  <c r="A477" i="5"/>
  <c r="D477" i="5" s="1"/>
  <c r="L477" i="5" s="1"/>
  <c r="O476" i="5" l="1"/>
  <c r="P476" i="5" s="1"/>
  <c r="I476" i="5"/>
  <c r="J476" i="5" s="1"/>
  <c r="F476" i="5"/>
  <c r="G475" i="5"/>
  <c r="M475" i="5"/>
  <c r="A478" i="5"/>
  <c r="D478" i="5" s="1"/>
  <c r="L478" i="5" s="1"/>
  <c r="O477" i="5" l="1"/>
  <c r="P477" i="5" s="1"/>
  <c r="I477" i="5"/>
  <c r="J477" i="5" s="1"/>
  <c r="F477" i="5"/>
  <c r="G476" i="5"/>
  <c r="M476" i="5"/>
  <c r="A479" i="5"/>
  <c r="D479" i="5" s="1"/>
  <c r="L479" i="5" s="1"/>
  <c r="O478" i="5" l="1"/>
  <c r="P478" i="5" s="1"/>
  <c r="I478" i="5"/>
  <c r="J478" i="5" s="1"/>
  <c r="F478" i="5"/>
  <c r="G477" i="5"/>
  <c r="M477" i="5"/>
  <c r="A480" i="5"/>
  <c r="D480" i="5" s="1"/>
  <c r="L480" i="5" s="1"/>
  <c r="O479" i="5" l="1"/>
  <c r="P479" i="5" s="1"/>
  <c r="I479" i="5"/>
  <c r="J479" i="5" s="1"/>
  <c r="F479" i="5"/>
  <c r="G478" i="5"/>
  <c r="M478" i="5"/>
  <c r="A481" i="5"/>
  <c r="D481" i="5" s="1"/>
  <c r="L481" i="5" s="1"/>
  <c r="O480" i="5" l="1"/>
  <c r="P480" i="5" s="1"/>
  <c r="I480" i="5"/>
  <c r="J480" i="5" s="1"/>
  <c r="F480" i="5"/>
  <c r="G479" i="5"/>
  <c r="M479" i="5"/>
  <c r="A482" i="5"/>
  <c r="D482" i="5" s="1"/>
  <c r="L482" i="5" s="1"/>
  <c r="O481" i="5" l="1"/>
  <c r="P481" i="5" s="1"/>
  <c r="I481" i="5"/>
  <c r="J481" i="5" s="1"/>
  <c r="F481" i="5"/>
  <c r="M480" i="5"/>
  <c r="G480" i="5"/>
  <c r="A483" i="5"/>
  <c r="D483" i="5" s="1"/>
  <c r="L483" i="5" s="1"/>
  <c r="O482" i="5" l="1"/>
  <c r="P482" i="5" s="1"/>
  <c r="I482" i="5"/>
  <c r="J482" i="5" s="1"/>
  <c r="F482" i="5"/>
  <c r="G481" i="5"/>
  <c r="M481" i="5"/>
  <c r="A484" i="5"/>
  <c r="D484" i="5" s="1"/>
  <c r="L484" i="5" s="1"/>
  <c r="O483" i="5" l="1"/>
  <c r="P483" i="5" s="1"/>
  <c r="I483" i="5"/>
  <c r="J483" i="5" s="1"/>
  <c r="F483" i="5"/>
  <c r="M482" i="5"/>
  <c r="G482" i="5"/>
  <c r="A485" i="5"/>
  <c r="D485" i="5" s="1"/>
  <c r="L485" i="5" s="1"/>
  <c r="O484" i="5" l="1"/>
  <c r="P484" i="5" s="1"/>
  <c r="I484" i="5"/>
  <c r="J484" i="5" s="1"/>
  <c r="F484" i="5"/>
  <c r="G483" i="5"/>
  <c r="M483" i="5"/>
  <c r="A486" i="5"/>
  <c r="D486" i="5" s="1"/>
  <c r="L486" i="5" s="1"/>
  <c r="O485" i="5" l="1"/>
  <c r="P485" i="5" s="1"/>
  <c r="I485" i="5"/>
  <c r="J485" i="5" s="1"/>
  <c r="F485" i="5"/>
  <c r="G484" i="5"/>
  <c r="M484" i="5"/>
  <c r="A487" i="5"/>
  <c r="D487" i="5" s="1"/>
  <c r="L487" i="5" s="1"/>
  <c r="O486" i="5" l="1"/>
  <c r="P486" i="5" s="1"/>
  <c r="I486" i="5"/>
  <c r="J486" i="5" s="1"/>
  <c r="F486" i="5"/>
  <c r="M485" i="5"/>
  <c r="G485" i="5"/>
  <c r="A488" i="5"/>
  <c r="D488" i="5" s="1"/>
  <c r="L488" i="5" s="1"/>
  <c r="O487" i="5" l="1"/>
  <c r="P487" i="5" s="1"/>
  <c r="I487" i="5"/>
  <c r="J487" i="5" s="1"/>
  <c r="F487" i="5"/>
  <c r="G486" i="5"/>
  <c r="M486" i="5"/>
  <c r="A489" i="5"/>
  <c r="D489" i="5" s="1"/>
  <c r="L489" i="5" s="1"/>
  <c r="O488" i="5" l="1"/>
  <c r="P488" i="5" s="1"/>
  <c r="F488" i="5"/>
  <c r="I488" i="5"/>
  <c r="J488" i="5" s="1"/>
  <c r="M487" i="5"/>
  <c r="G487" i="5"/>
  <c r="A490" i="5"/>
  <c r="D490" i="5" s="1"/>
  <c r="L490" i="5" s="1"/>
  <c r="O489" i="5" l="1"/>
  <c r="P489" i="5" s="1"/>
  <c r="I489" i="5"/>
  <c r="J489" i="5" s="1"/>
  <c r="F489" i="5"/>
  <c r="M488" i="5"/>
  <c r="G488" i="5"/>
  <c r="A491" i="5"/>
  <c r="D491" i="5" s="1"/>
  <c r="L491" i="5" s="1"/>
  <c r="O490" i="5" l="1"/>
  <c r="P490" i="5" s="1"/>
  <c r="I490" i="5"/>
  <c r="J490" i="5" s="1"/>
  <c r="F490" i="5"/>
  <c r="G489" i="5"/>
  <c r="M489" i="5"/>
  <c r="A492" i="5"/>
  <c r="D492" i="5" s="1"/>
  <c r="L492" i="5" s="1"/>
  <c r="O491" i="5" l="1"/>
  <c r="P491" i="5" s="1"/>
  <c r="I491" i="5"/>
  <c r="J491" i="5" s="1"/>
  <c r="F491" i="5"/>
  <c r="G490" i="5"/>
  <c r="M490" i="5"/>
  <c r="A493" i="5"/>
  <c r="D493" i="5" s="1"/>
  <c r="L493" i="5" s="1"/>
  <c r="O492" i="5" l="1"/>
  <c r="P492" i="5" s="1"/>
  <c r="I492" i="5"/>
  <c r="J492" i="5" s="1"/>
  <c r="F492" i="5"/>
  <c r="G491" i="5"/>
  <c r="M491" i="5"/>
  <c r="A494" i="5"/>
  <c r="D494" i="5" s="1"/>
  <c r="L494" i="5" s="1"/>
  <c r="O493" i="5" l="1"/>
  <c r="P493" i="5" s="1"/>
  <c r="I493" i="5"/>
  <c r="J493" i="5" s="1"/>
  <c r="F493" i="5"/>
  <c r="M492" i="5"/>
  <c r="G492" i="5"/>
  <c r="A495" i="5"/>
  <c r="D495" i="5" s="1"/>
  <c r="L495" i="5" s="1"/>
  <c r="O494" i="5" l="1"/>
  <c r="P494" i="5" s="1"/>
  <c r="I494" i="5"/>
  <c r="J494" i="5" s="1"/>
  <c r="F494" i="5"/>
  <c r="G493" i="5"/>
  <c r="M493" i="5"/>
  <c r="A496" i="5"/>
  <c r="D496" i="5" s="1"/>
  <c r="L496" i="5" s="1"/>
  <c r="O495" i="5" l="1"/>
  <c r="P495" i="5" s="1"/>
  <c r="I495" i="5"/>
  <c r="J495" i="5" s="1"/>
  <c r="F495" i="5"/>
  <c r="M494" i="5"/>
  <c r="G494" i="5"/>
  <c r="A497" i="5"/>
  <c r="D497" i="5" s="1"/>
  <c r="L497" i="5" s="1"/>
  <c r="O496" i="5" l="1"/>
  <c r="P496" i="5" s="1"/>
  <c r="I496" i="5"/>
  <c r="J496" i="5" s="1"/>
  <c r="F496" i="5"/>
  <c r="G495" i="5"/>
  <c r="M495" i="5"/>
  <c r="A498" i="5"/>
  <c r="D498" i="5" s="1"/>
  <c r="L498" i="5" s="1"/>
  <c r="O497" i="5" l="1"/>
  <c r="P497" i="5" s="1"/>
  <c r="I497" i="5"/>
  <c r="J497" i="5" s="1"/>
  <c r="F497" i="5"/>
  <c r="G496" i="5"/>
  <c r="M496" i="5"/>
  <c r="A499" i="5"/>
  <c r="D499" i="5" s="1"/>
  <c r="L499" i="5" s="1"/>
  <c r="O498" i="5" l="1"/>
  <c r="P498" i="5" s="1"/>
  <c r="I498" i="5"/>
  <c r="J498" i="5" s="1"/>
  <c r="F498" i="5"/>
  <c r="G497" i="5"/>
  <c r="M497" i="5"/>
  <c r="A500" i="5"/>
  <c r="D500" i="5" s="1"/>
  <c r="L500" i="5" s="1"/>
  <c r="O499" i="5" l="1"/>
  <c r="P499" i="5" s="1"/>
  <c r="F499" i="5"/>
  <c r="I499" i="5"/>
  <c r="J499" i="5" s="1"/>
  <c r="G498" i="5"/>
  <c r="M498" i="5"/>
  <c r="A501" i="5"/>
  <c r="D501" i="5" s="1"/>
  <c r="L501" i="5" s="1"/>
  <c r="O500" i="5" l="1"/>
  <c r="P500" i="5" s="1"/>
  <c r="I500" i="5"/>
  <c r="J500" i="5" s="1"/>
  <c r="F500" i="5"/>
  <c r="G499" i="5"/>
  <c r="M499" i="5"/>
  <c r="A502" i="5"/>
  <c r="D502" i="5" s="1"/>
  <c r="L502" i="5" s="1"/>
  <c r="O501" i="5" l="1"/>
  <c r="P501" i="5" s="1"/>
  <c r="I501" i="5"/>
  <c r="J501" i="5" s="1"/>
  <c r="F501" i="5"/>
  <c r="G500" i="5"/>
  <c r="M500" i="5"/>
  <c r="A503" i="5"/>
  <c r="D503" i="5" s="1"/>
  <c r="L503" i="5" s="1"/>
  <c r="O502" i="5" l="1"/>
  <c r="P502" i="5" s="1"/>
  <c r="I502" i="5"/>
  <c r="J502" i="5" s="1"/>
  <c r="F502" i="5"/>
  <c r="G501" i="5"/>
  <c r="M501" i="5"/>
  <c r="A504" i="5"/>
  <c r="D504" i="5" s="1"/>
  <c r="L504" i="5" s="1"/>
  <c r="O503" i="5" l="1"/>
  <c r="P503" i="5" s="1"/>
  <c r="I503" i="5"/>
  <c r="J503" i="5" s="1"/>
  <c r="F503" i="5"/>
  <c r="G502" i="5"/>
  <c r="M502" i="5"/>
  <c r="A505" i="5"/>
  <c r="D505" i="5" s="1"/>
  <c r="L505" i="5" s="1"/>
  <c r="O504" i="5" l="1"/>
  <c r="P504" i="5" s="1"/>
  <c r="F504" i="5"/>
  <c r="I504" i="5"/>
  <c r="J504" i="5" s="1"/>
  <c r="M503" i="5"/>
  <c r="G503" i="5"/>
  <c r="A506" i="5"/>
  <c r="D506" i="5" s="1"/>
  <c r="L506" i="5" s="1"/>
  <c r="O505" i="5" l="1"/>
  <c r="P505" i="5" s="1"/>
  <c r="I505" i="5"/>
  <c r="J505" i="5" s="1"/>
  <c r="F505" i="5"/>
  <c r="G504" i="5"/>
  <c r="M504" i="5"/>
  <c r="A507" i="5"/>
  <c r="D507" i="5" s="1"/>
  <c r="L507" i="5" s="1"/>
  <c r="O506" i="5" l="1"/>
  <c r="P506" i="5" s="1"/>
  <c r="I506" i="5"/>
  <c r="J506" i="5" s="1"/>
  <c r="F506" i="5"/>
  <c r="M505" i="5"/>
  <c r="G505" i="5"/>
  <c r="A508" i="5"/>
  <c r="D508" i="5" s="1"/>
  <c r="L508" i="5" s="1"/>
  <c r="O507" i="5" l="1"/>
  <c r="P507" i="5" s="1"/>
  <c r="I507" i="5"/>
  <c r="J507" i="5" s="1"/>
  <c r="F507" i="5"/>
  <c r="G506" i="5"/>
  <c r="M506" i="5"/>
  <c r="A509" i="5"/>
  <c r="D509" i="5" s="1"/>
  <c r="L509" i="5" s="1"/>
  <c r="O508" i="5" l="1"/>
  <c r="P508" i="5" s="1"/>
  <c r="I508" i="5"/>
  <c r="J508" i="5" s="1"/>
  <c r="F508" i="5"/>
  <c r="M507" i="5"/>
  <c r="G507" i="5"/>
  <c r="A510" i="5"/>
  <c r="D510" i="5" s="1"/>
  <c r="L510" i="5" s="1"/>
  <c r="O509" i="5" l="1"/>
  <c r="P509" i="5" s="1"/>
  <c r="I509" i="5"/>
  <c r="J509" i="5" s="1"/>
  <c r="F509" i="5"/>
  <c r="G508" i="5"/>
  <c r="M508" i="5"/>
  <c r="A511" i="5"/>
  <c r="D511" i="5" s="1"/>
  <c r="L511" i="5" s="1"/>
  <c r="O510" i="5" l="1"/>
  <c r="P510" i="5" s="1"/>
  <c r="I510" i="5"/>
  <c r="J510" i="5" s="1"/>
  <c r="F510" i="5"/>
  <c r="M509" i="5"/>
  <c r="G509" i="5"/>
  <c r="A512" i="5"/>
  <c r="D512" i="5" s="1"/>
  <c r="L512" i="5" s="1"/>
  <c r="O511" i="5" l="1"/>
  <c r="P511" i="5" s="1"/>
  <c r="I511" i="5"/>
  <c r="J511" i="5" s="1"/>
  <c r="F511" i="5"/>
  <c r="G510" i="5"/>
  <c r="M510" i="5"/>
  <c r="A513" i="5"/>
  <c r="D513" i="5" s="1"/>
  <c r="L513" i="5" s="1"/>
  <c r="O512" i="5" l="1"/>
  <c r="P512" i="5" s="1"/>
  <c r="I512" i="5"/>
  <c r="J512" i="5" s="1"/>
  <c r="F512" i="5"/>
  <c r="M511" i="5"/>
  <c r="G511" i="5"/>
  <c r="A514" i="5"/>
  <c r="D514" i="5" s="1"/>
  <c r="L514" i="5" s="1"/>
  <c r="O513" i="5" l="1"/>
  <c r="P513" i="5" s="1"/>
  <c r="I513" i="5"/>
  <c r="J513" i="5" s="1"/>
  <c r="F513" i="5"/>
  <c r="M512" i="5"/>
  <c r="G512" i="5"/>
  <c r="A515" i="5"/>
  <c r="D515" i="5" s="1"/>
  <c r="L515" i="5" s="1"/>
  <c r="O514" i="5" l="1"/>
  <c r="P514" i="5" s="1"/>
  <c r="F514" i="5"/>
  <c r="I514" i="5"/>
  <c r="J514" i="5" s="1"/>
  <c r="M513" i="5"/>
  <c r="G513" i="5"/>
  <c r="A516" i="5"/>
  <c r="D516" i="5" s="1"/>
  <c r="L516" i="5" s="1"/>
  <c r="O515" i="5" l="1"/>
  <c r="P515" i="5" s="1"/>
  <c r="I515" i="5"/>
  <c r="J515" i="5" s="1"/>
  <c r="F515" i="5"/>
  <c r="G514" i="5"/>
  <c r="M514" i="5"/>
  <c r="A517" i="5"/>
  <c r="D517" i="5" s="1"/>
  <c r="L517" i="5" s="1"/>
  <c r="O516" i="5" l="1"/>
  <c r="P516" i="5" s="1"/>
  <c r="I516" i="5"/>
  <c r="J516" i="5" s="1"/>
  <c r="F516" i="5"/>
  <c r="G515" i="5"/>
  <c r="M515" i="5"/>
  <c r="A518" i="5"/>
  <c r="D518" i="5" s="1"/>
  <c r="L518" i="5" s="1"/>
  <c r="O517" i="5" l="1"/>
  <c r="P517" i="5" s="1"/>
  <c r="I517" i="5"/>
  <c r="J517" i="5" s="1"/>
  <c r="F517" i="5"/>
  <c r="G516" i="5"/>
  <c r="M516" i="5"/>
  <c r="A519" i="5"/>
  <c r="D519" i="5" s="1"/>
  <c r="L519" i="5" s="1"/>
  <c r="O518" i="5" l="1"/>
  <c r="P518" i="5" s="1"/>
  <c r="I518" i="5"/>
  <c r="J518" i="5" s="1"/>
  <c r="F518" i="5"/>
  <c r="G517" i="5"/>
  <c r="M517" i="5"/>
  <c r="A520" i="5"/>
  <c r="D520" i="5" s="1"/>
  <c r="L520" i="5" s="1"/>
  <c r="O519" i="5" l="1"/>
  <c r="P519" i="5" s="1"/>
  <c r="I519" i="5"/>
  <c r="J519" i="5" s="1"/>
  <c r="F519" i="5"/>
  <c r="G518" i="5"/>
  <c r="M518" i="5"/>
  <c r="A521" i="5"/>
  <c r="D521" i="5" s="1"/>
  <c r="L521" i="5" s="1"/>
  <c r="O520" i="5" l="1"/>
  <c r="P520" i="5" s="1"/>
  <c r="I520" i="5"/>
  <c r="J520" i="5" s="1"/>
  <c r="F520" i="5"/>
  <c r="G519" i="5"/>
  <c r="M519" i="5"/>
  <c r="A522" i="5"/>
  <c r="D522" i="5" s="1"/>
  <c r="L522" i="5" s="1"/>
  <c r="O521" i="5" l="1"/>
  <c r="P521" i="5" s="1"/>
  <c r="F521" i="5"/>
  <c r="I521" i="5"/>
  <c r="J521" i="5" s="1"/>
  <c r="G520" i="5"/>
  <c r="M520" i="5"/>
  <c r="A523" i="5"/>
  <c r="D523" i="5" s="1"/>
  <c r="L523" i="5" s="1"/>
  <c r="O522" i="5" l="1"/>
  <c r="P522" i="5" s="1"/>
  <c r="I522" i="5"/>
  <c r="J522" i="5" s="1"/>
  <c r="F522" i="5"/>
  <c r="M521" i="5"/>
  <c r="G521" i="5"/>
  <c r="A524" i="5"/>
  <c r="D524" i="5" s="1"/>
  <c r="L524" i="5" s="1"/>
  <c r="O523" i="5" l="1"/>
  <c r="P523" i="5" s="1"/>
  <c r="I523" i="5"/>
  <c r="J523" i="5" s="1"/>
  <c r="F523" i="5"/>
  <c r="G522" i="5"/>
  <c r="M522" i="5"/>
  <c r="A525" i="5"/>
  <c r="D525" i="5" s="1"/>
  <c r="L525" i="5" s="1"/>
  <c r="O524" i="5" l="1"/>
  <c r="P524" i="5" s="1"/>
  <c r="I524" i="5"/>
  <c r="J524" i="5" s="1"/>
  <c r="F524" i="5"/>
  <c r="G523" i="5"/>
  <c r="M523" i="5"/>
  <c r="A526" i="5"/>
  <c r="D526" i="5" s="1"/>
  <c r="L526" i="5" s="1"/>
  <c r="O525" i="5" l="1"/>
  <c r="P525" i="5" s="1"/>
  <c r="I525" i="5"/>
  <c r="J525" i="5" s="1"/>
  <c r="F525" i="5"/>
  <c r="G524" i="5"/>
  <c r="M524" i="5"/>
  <c r="A527" i="5"/>
  <c r="D527" i="5" s="1"/>
  <c r="L527" i="5" s="1"/>
  <c r="O526" i="5" l="1"/>
  <c r="P526" i="5" s="1"/>
  <c r="I526" i="5"/>
  <c r="J526" i="5" s="1"/>
  <c r="F526" i="5"/>
  <c r="M525" i="5"/>
  <c r="G525" i="5"/>
  <c r="A528" i="5"/>
  <c r="D528" i="5" s="1"/>
  <c r="L528" i="5" s="1"/>
  <c r="O527" i="5" l="1"/>
  <c r="P527" i="5" s="1"/>
  <c r="I527" i="5"/>
  <c r="J527" i="5" s="1"/>
  <c r="F527" i="5"/>
  <c r="M526" i="5"/>
  <c r="G526" i="5"/>
  <c r="A529" i="5"/>
  <c r="D529" i="5" s="1"/>
  <c r="L529" i="5" s="1"/>
  <c r="O528" i="5" l="1"/>
  <c r="P528" i="5" s="1"/>
  <c r="F528" i="5"/>
  <c r="I528" i="5"/>
  <c r="J528" i="5" s="1"/>
  <c r="M527" i="5"/>
  <c r="G527" i="5"/>
  <c r="A530" i="5"/>
  <c r="D530" i="5" s="1"/>
  <c r="L530" i="5" s="1"/>
  <c r="O529" i="5" l="1"/>
  <c r="P529" i="5" s="1"/>
  <c r="I529" i="5"/>
  <c r="J529" i="5" s="1"/>
  <c r="F529" i="5"/>
  <c r="M528" i="5"/>
  <c r="G528" i="5"/>
  <c r="A531" i="5"/>
  <c r="D531" i="5" s="1"/>
  <c r="L531" i="5" s="1"/>
  <c r="O530" i="5" l="1"/>
  <c r="P530" i="5" s="1"/>
  <c r="I530" i="5"/>
  <c r="J530" i="5" s="1"/>
  <c r="F530" i="5"/>
  <c r="M529" i="5"/>
  <c r="G529" i="5"/>
  <c r="A532" i="5"/>
  <c r="D532" i="5" s="1"/>
  <c r="L532" i="5" s="1"/>
  <c r="O531" i="5" l="1"/>
  <c r="P531" i="5" s="1"/>
  <c r="I531" i="5"/>
  <c r="J531" i="5" s="1"/>
  <c r="F531" i="5"/>
  <c r="G530" i="5"/>
  <c r="M530" i="5"/>
  <c r="A533" i="5"/>
  <c r="D533" i="5" s="1"/>
  <c r="L533" i="5" s="1"/>
  <c r="O532" i="5" l="1"/>
  <c r="P532" i="5" s="1"/>
  <c r="I532" i="5"/>
  <c r="J532" i="5" s="1"/>
  <c r="F532" i="5"/>
  <c r="G531" i="5"/>
  <c r="M531" i="5"/>
  <c r="A534" i="5"/>
  <c r="D534" i="5" s="1"/>
  <c r="L534" i="5" s="1"/>
  <c r="O533" i="5" l="1"/>
  <c r="P533" i="5" s="1"/>
  <c r="I533" i="5"/>
  <c r="J533" i="5" s="1"/>
  <c r="F533" i="5"/>
  <c r="M532" i="5"/>
  <c r="G532" i="5"/>
  <c r="A535" i="5"/>
  <c r="D535" i="5" s="1"/>
  <c r="L535" i="5" s="1"/>
  <c r="O534" i="5" l="1"/>
  <c r="P534" i="5" s="1"/>
  <c r="I534" i="5"/>
  <c r="J534" i="5" s="1"/>
  <c r="F534" i="5"/>
  <c r="G533" i="5"/>
  <c r="M533" i="5"/>
  <c r="A536" i="5"/>
  <c r="D536" i="5" s="1"/>
  <c r="L536" i="5" s="1"/>
  <c r="O535" i="5" l="1"/>
  <c r="P535" i="5" s="1"/>
  <c r="I535" i="5"/>
  <c r="J535" i="5" s="1"/>
  <c r="F535" i="5"/>
  <c r="M534" i="5"/>
  <c r="G534" i="5"/>
  <c r="A537" i="5"/>
  <c r="D537" i="5" s="1"/>
  <c r="L537" i="5" s="1"/>
  <c r="O536" i="5" l="1"/>
  <c r="P536" i="5" s="1"/>
  <c r="I536" i="5"/>
  <c r="J536" i="5" s="1"/>
  <c r="F536" i="5"/>
  <c r="M535" i="5"/>
  <c r="G535" i="5"/>
  <c r="A538" i="5"/>
  <c r="D538" i="5" s="1"/>
  <c r="L538" i="5" s="1"/>
  <c r="O537" i="5" l="1"/>
  <c r="P537" i="5" s="1"/>
  <c r="I537" i="5"/>
  <c r="J537" i="5" s="1"/>
  <c r="F537" i="5"/>
  <c r="M536" i="5"/>
  <c r="G536" i="5"/>
  <c r="A539" i="5"/>
  <c r="D539" i="5" s="1"/>
  <c r="L539" i="5" s="1"/>
  <c r="O538" i="5" l="1"/>
  <c r="P538" i="5" s="1"/>
  <c r="I538" i="5"/>
  <c r="J538" i="5" s="1"/>
  <c r="F538" i="5"/>
  <c r="G537" i="5"/>
  <c r="M537" i="5"/>
  <c r="A540" i="5"/>
  <c r="D540" i="5" s="1"/>
  <c r="L540" i="5" s="1"/>
  <c r="O539" i="5" l="1"/>
  <c r="P539" i="5" s="1"/>
  <c r="I539" i="5"/>
  <c r="J539" i="5" s="1"/>
  <c r="F539" i="5"/>
  <c r="M538" i="5"/>
  <c r="G538" i="5"/>
  <c r="A541" i="5"/>
  <c r="D541" i="5" s="1"/>
  <c r="L541" i="5" s="1"/>
  <c r="O540" i="5" l="1"/>
  <c r="P540" i="5" s="1"/>
  <c r="F540" i="5"/>
  <c r="I540" i="5"/>
  <c r="J540" i="5" s="1"/>
  <c r="M539" i="5"/>
  <c r="G539" i="5"/>
  <c r="A542" i="5"/>
  <c r="D542" i="5" s="1"/>
  <c r="L542" i="5" s="1"/>
  <c r="O541" i="5" l="1"/>
  <c r="P541" i="5" s="1"/>
  <c r="I541" i="5"/>
  <c r="J541" i="5" s="1"/>
  <c r="F541" i="5"/>
  <c r="M540" i="5"/>
  <c r="G540" i="5"/>
  <c r="A543" i="5"/>
  <c r="D543" i="5" s="1"/>
  <c r="L543" i="5" s="1"/>
  <c r="O542" i="5" l="1"/>
  <c r="P542" i="5" s="1"/>
  <c r="I542" i="5"/>
  <c r="J542" i="5" s="1"/>
  <c r="F542" i="5"/>
  <c r="G541" i="5"/>
  <c r="M541" i="5"/>
  <c r="A544" i="5"/>
  <c r="D544" i="5" s="1"/>
  <c r="L544" i="5" s="1"/>
  <c r="O543" i="5" l="1"/>
  <c r="P543" i="5" s="1"/>
  <c r="I543" i="5"/>
  <c r="J543" i="5" s="1"/>
  <c r="F543" i="5"/>
  <c r="M542" i="5"/>
  <c r="G542" i="5"/>
  <c r="A545" i="5"/>
  <c r="D545" i="5" s="1"/>
  <c r="L545" i="5" s="1"/>
  <c r="O544" i="5" l="1"/>
  <c r="P544" i="5" s="1"/>
  <c r="I544" i="5"/>
  <c r="J544" i="5" s="1"/>
  <c r="F544" i="5"/>
  <c r="G543" i="5"/>
  <c r="M543" i="5"/>
  <c r="A546" i="5"/>
  <c r="D546" i="5" s="1"/>
  <c r="L546" i="5" s="1"/>
  <c r="O545" i="5" l="1"/>
  <c r="P545" i="5" s="1"/>
  <c r="I545" i="5"/>
  <c r="J545" i="5" s="1"/>
  <c r="F545" i="5"/>
  <c r="G544" i="5"/>
  <c r="M544" i="5"/>
  <c r="A547" i="5"/>
  <c r="D547" i="5" s="1"/>
  <c r="L547" i="5" s="1"/>
  <c r="O546" i="5" l="1"/>
  <c r="P546" i="5" s="1"/>
  <c r="I546" i="5"/>
  <c r="J546" i="5" s="1"/>
  <c r="F546" i="5"/>
  <c r="G545" i="5"/>
  <c r="M545" i="5"/>
  <c r="A548" i="5"/>
  <c r="D548" i="5" s="1"/>
  <c r="L548" i="5" s="1"/>
  <c r="O547" i="5" l="1"/>
  <c r="P547" i="5" s="1"/>
  <c r="I547" i="5"/>
  <c r="J547" i="5" s="1"/>
  <c r="F547" i="5"/>
  <c r="M546" i="5"/>
  <c r="G546" i="5"/>
  <c r="A549" i="5"/>
  <c r="D549" i="5" s="1"/>
  <c r="L549" i="5" s="1"/>
  <c r="O548" i="5" l="1"/>
  <c r="P548" i="5" s="1"/>
  <c r="I548" i="5"/>
  <c r="J548" i="5" s="1"/>
  <c r="F548" i="5"/>
  <c r="G547" i="5"/>
  <c r="M547" i="5"/>
  <c r="A550" i="5"/>
  <c r="D550" i="5" s="1"/>
  <c r="L550" i="5" s="1"/>
  <c r="O549" i="5" l="1"/>
  <c r="P549" i="5" s="1"/>
  <c r="F549" i="5"/>
  <c r="I549" i="5"/>
  <c r="J549" i="5" s="1"/>
  <c r="G548" i="5"/>
  <c r="M548" i="5"/>
  <c r="A551" i="5"/>
  <c r="D551" i="5" s="1"/>
  <c r="L551" i="5" s="1"/>
  <c r="O550" i="5" l="1"/>
  <c r="P550" i="5" s="1"/>
  <c r="F550" i="5"/>
  <c r="I550" i="5"/>
  <c r="J550" i="5" s="1"/>
  <c r="G549" i="5"/>
  <c r="M549" i="5"/>
  <c r="A552" i="5"/>
  <c r="D552" i="5" s="1"/>
  <c r="L552" i="5" s="1"/>
  <c r="O551" i="5" l="1"/>
  <c r="P551" i="5" s="1"/>
  <c r="F551" i="5"/>
  <c r="I551" i="5"/>
  <c r="J551" i="5" s="1"/>
  <c r="G550" i="5"/>
  <c r="M550" i="5"/>
  <c r="A553" i="5"/>
  <c r="D553" i="5" s="1"/>
  <c r="L553" i="5" s="1"/>
  <c r="O552" i="5" l="1"/>
  <c r="P552" i="5" s="1"/>
  <c r="I552" i="5"/>
  <c r="J552" i="5" s="1"/>
  <c r="F552" i="5"/>
  <c r="G551" i="5"/>
  <c r="M551" i="5"/>
  <c r="A554" i="5"/>
  <c r="D554" i="5" s="1"/>
  <c r="L554" i="5" s="1"/>
  <c r="O553" i="5" l="1"/>
  <c r="P553" i="5" s="1"/>
  <c r="I553" i="5"/>
  <c r="J553" i="5" s="1"/>
  <c r="F553" i="5"/>
  <c r="G552" i="5"/>
  <c r="M552" i="5"/>
  <c r="A555" i="5"/>
  <c r="D555" i="5" s="1"/>
  <c r="L555" i="5" s="1"/>
  <c r="O554" i="5" l="1"/>
  <c r="P554" i="5" s="1"/>
  <c r="I554" i="5"/>
  <c r="J554" i="5" s="1"/>
  <c r="F554" i="5"/>
  <c r="M553" i="5"/>
  <c r="G553" i="5"/>
  <c r="A556" i="5"/>
  <c r="D556" i="5" s="1"/>
  <c r="L556" i="5" s="1"/>
  <c r="O555" i="5" l="1"/>
  <c r="P555" i="5" s="1"/>
  <c r="I555" i="5"/>
  <c r="J555" i="5" s="1"/>
  <c r="F555" i="5"/>
  <c r="G554" i="5"/>
  <c r="M554" i="5"/>
  <c r="A557" i="5"/>
  <c r="D557" i="5" s="1"/>
  <c r="L557" i="5" s="1"/>
  <c r="O556" i="5" l="1"/>
  <c r="P556" i="5" s="1"/>
  <c r="I556" i="5"/>
  <c r="J556" i="5" s="1"/>
  <c r="F556" i="5"/>
  <c r="G555" i="5"/>
  <c r="M555" i="5"/>
  <c r="A558" i="5"/>
  <c r="D558" i="5" s="1"/>
  <c r="L558" i="5" s="1"/>
  <c r="O557" i="5" l="1"/>
  <c r="P557" i="5" s="1"/>
  <c r="I557" i="5"/>
  <c r="J557" i="5" s="1"/>
  <c r="F557" i="5"/>
  <c r="G556" i="5"/>
  <c r="M556" i="5"/>
  <c r="A559" i="5"/>
  <c r="D559" i="5" s="1"/>
  <c r="L559" i="5" s="1"/>
  <c r="O558" i="5" l="1"/>
  <c r="P558" i="5" s="1"/>
  <c r="I558" i="5"/>
  <c r="J558" i="5" s="1"/>
  <c r="F558" i="5"/>
  <c r="G557" i="5"/>
  <c r="M557" i="5"/>
  <c r="A560" i="5"/>
  <c r="D560" i="5" s="1"/>
  <c r="L560" i="5" s="1"/>
  <c r="O559" i="5" l="1"/>
  <c r="P559" i="5" s="1"/>
  <c r="I559" i="5"/>
  <c r="J559" i="5" s="1"/>
  <c r="F559" i="5"/>
  <c r="G558" i="5"/>
  <c r="M558" i="5"/>
  <c r="A561" i="5"/>
  <c r="D561" i="5" s="1"/>
  <c r="L561" i="5" s="1"/>
  <c r="O560" i="5" l="1"/>
  <c r="P560" i="5" s="1"/>
  <c r="I560" i="5"/>
  <c r="J560" i="5" s="1"/>
  <c r="F560" i="5"/>
  <c r="G559" i="5"/>
  <c r="M559" i="5"/>
  <c r="A562" i="5"/>
  <c r="D562" i="5" s="1"/>
  <c r="L562" i="5" s="1"/>
  <c r="O561" i="5" l="1"/>
  <c r="P561" i="5" s="1"/>
  <c r="I561" i="5"/>
  <c r="J561" i="5" s="1"/>
  <c r="F561" i="5"/>
  <c r="G560" i="5"/>
  <c r="M560" i="5"/>
  <c r="A563" i="5"/>
  <c r="D563" i="5" s="1"/>
  <c r="L563" i="5" s="1"/>
  <c r="O562" i="5" l="1"/>
  <c r="P562" i="5" s="1"/>
  <c r="I562" i="5"/>
  <c r="J562" i="5" s="1"/>
  <c r="F562" i="5"/>
  <c r="M561" i="5"/>
  <c r="G561" i="5"/>
  <c r="A564" i="5"/>
  <c r="D564" i="5" s="1"/>
  <c r="L564" i="5" s="1"/>
  <c r="O563" i="5" l="1"/>
  <c r="P563" i="5" s="1"/>
  <c r="F563" i="5"/>
  <c r="I563" i="5"/>
  <c r="J563" i="5" s="1"/>
  <c r="G562" i="5"/>
  <c r="M562" i="5"/>
  <c r="A565" i="5"/>
  <c r="D565" i="5" s="1"/>
  <c r="L565" i="5" s="1"/>
  <c r="O564" i="5" l="1"/>
  <c r="P564" i="5" s="1"/>
  <c r="F564" i="5"/>
  <c r="I564" i="5"/>
  <c r="J564" i="5" s="1"/>
  <c r="M563" i="5"/>
  <c r="G563" i="5"/>
  <c r="A566" i="5"/>
  <c r="D566" i="5" s="1"/>
  <c r="L566" i="5" s="1"/>
  <c r="O565" i="5" l="1"/>
  <c r="P565" i="5" s="1"/>
  <c r="I565" i="5"/>
  <c r="J565" i="5" s="1"/>
  <c r="F565" i="5"/>
  <c r="G564" i="5"/>
  <c r="M564" i="5"/>
  <c r="A567" i="5"/>
  <c r="D567" i="5" s="1"/>
  <c r="L567" i="5" s="1"/>
  <c r="O566" i="5" l="1"/>
  <c r="P566" i="5" s="1"/>
  <c r="I566" i="5"/>
  <c r="J566" i="5" s="1"/>
  <c r="F566" i="5"/>
  <c r="M565" i="5"/>
  <c r="G565" i="5"/>
  <c r="A568" i="5"/>
  <c r="D568" i="5" s="1"/>
  <c r="L568" i="5" s="1"/>
  <c r="O567" i="5" l="1"/>
  <c r="P567" i="5" s="1"/>
  <c r="F567" i="5"/>
  <c r="I567" i="5"/>
  <c r="J567" i="5" s="1"/>
  <c r="M566" i="5"/>
  <c r="G566" i="5"/>
  <c r="A569" i="5"/>
  <c r="D569" i="5" s="1"/>
  <c r="L569" i="5" s="1"/>
  <c r="O568" i="5" l="1"/>
  <c r="P568" i="5" s="1"/>
  <c r="I568" i="5"/>
  <c r="J568" i="5" s="1"/>
  <c r="F568" i="5"/>
  <c r="M567" i="5"/>
  <c r="G567" i="5"/>
  <c r="A570" i="5"/>
  <c r="D570" i="5" s="1"/>
  <c r="L570" i="5" s="1"/>
  <c r="O569" i="5" l="1"/>
  <c r="P569" i="5" s="1"/>
  <c r="I569" i="5"/>
  <c r="J569" i="5" s="1"/>
  <c r="F569" i="5"/>
  <c r="G568" i="5"/>
  <c r="M568" i="5"/>
  <c r="A571" i="5"/>
  <c r="D571" i="5" s="1"/>
  <c r="L571" i="5" s="1"/>
  <c r="O570" i="5" l="1"/>
  <c r="P570" i="5" s="1"/>
  <c r="I570" i="5"/>
  <c r="J570" i="5" s="1"/>
  <c r="F570" i="5"/>
  <c r="M569" i="5"/>
  <c r="G569" i="5"/>
  <c r="A572" i="5"/>
  <c r="D572" i="5" s="1"/>
  <c r="L572" i="5" s="1"/>
  <c r="O571" i="5" l="1"/>
  <c r="P571" i="5" s="1"/>
  <c r="I571" i="5"/>
  <c r="J571" i="5" s="1"/>
  <c r="F571" i="5"/>
  <c r="G570" i="5"/>
  <c r="M570" i="5"/>
  <c r="A573" i="5"/>
  <c r="D573" i="5" s="1"/>
  <c r="L573" i="5" s="1"/>
  <c r="O572" i="5" l="1"/>
  <c r="P572" i="5" s="1"/>
  <c r="I572" i="5"/>
  <c r="J572" i="5" s="1"/>
  <c r="F572" i="5"/>
  <c r="G571" i="5"/>
  <c r="M571" i="5"/>
  <c r="A574" i="5"/>
  <c r="D574" i="5" s="1"/>
  <c r="L574" i="5" s="1"/>
  <c r="O573" i="5" l="1"/>
  <c r="P573" i="5" s="1"/>
  <c r="I573" i="5"/>
  <c r="J573" i="5" s="1"/>
  <c r="F573" i="5"/>
  <c r="M572" i="5"/>
  <c r="G572" i="5"/>
  <c r="A575" i="5"/>
  <c r="D575" i="5" s="1"/>
  <c r="L575" i="5" s="1"/>
  <c r="O574" i="5" l="1"/>
  <c r="P574" i="5" s="1"/>
  <c r="I574" i="5"/>
  <c r="J574" i="5" s="1"/>
  <c r="F574" i="5"/>
  <c r="G573" i="5"/>
  <c r="M573" i="5"/>
  <c r="A576" i="5"/>
  <c r="D576" i="5" s="1"/>
  <c r="L576" i="5" s="1"/>
  <c r="O575" i="5" l="1"/>
  <c r="P575" i="5" s="1"/>
  <c r="I575" i="5"/>
  <c r="J575" i="5" s="1"/>
  <c r="F575" i="5"/>
  <c r="G574" i="5"/>
  <c r="M574" i="5"/>
  <c r="A577" i="5"/>
  <c r="D577" i="5" s="1"/>
  <c r="L577" i="5" s="1"/>
  <c r="O576" i="5" l="1"/>
  <c r="P576" i="5" s="1"/>
  <c r="I576" i="5"/>
  <c r="J576" i="5" s="1"/>
  <c r="F576" i="5"/>
  <c r="G575" i="5"/>
  <c r="M575" i="5"/>
  <c r="A578" i="5"/>
  <c r="D578" i="5" s="1"/>
  <c r="L578" i="5" s="1"/>
  <c r="O577" i="5" l="1"/>
  <c r="P577" i="5" s="1"/>
  <c r="I577" i="5"/>
  <c r="J577" i="5" s="1"/>
  <c r="F577" i="5"/>
  <c r="M576" i="5"/>
  <c r="G576" i="5"/>
  <c r="A579" i="5"/>
  <c r="D579" i="5" s="1"/>
  <c r="L579" i="5" s="1"/>
  <c r="O578" i="5" l="1"/>
  <c r="P578" i="5" s="1"/>
  <c r="F578" i="5"/>
  <c r="I578" i="5"/>
  <c r="J578" i="5" s="1"/>
  <c r="G577" i="5"/>
  <c r="M577" i="5"/>
  <c r="A580" i="5"/>
  <c r="D580" i="5" s="1"/>
  <c r="L580" i="5" s="1"/>
  <c r="O579" i="5" l="1"/>
  <c r="P579" i="5" s="1"/>
  <c r="I579" i="5"/>
  <c r="J579" i="5" s="1"/>
  <c r="F579" i="5"/>
  <c r="M578" i="5"/>
  <c r="G578" i="5"/>
  <c r="A581" i="5"/>
  <c r="D581" i="5" s="1"/>
  <c r="L581" i="5" s="1"/>
  <c r="O580" i="5" l="1"/>
  <c r="P580" i="5" s="1"/>
  <c r="I580" i="5"/>
  <c r="J580" i="5" s="1"/>
  <c r="F580" i="5"/>
  <c r="M579" i="5"/>
  <c r="G579" i="5"/>
  <c r="A582" i="5"/>
  <c r="D582" i="5" s="1"/>
  <c r="L582" i="5" s="1"/>
  <c r="O581" i="5" l="1"/>
  <c r="P581" i="5" s="1"/>
  <c r="I581" i="5"/>
  <c r="J581" i="5" s="1"/>
  <c r="F581" i="5"/>
  <c r="G580" i="5"/>
  <c r="M580" i="5"/>
  <c r="A583" i="5"/>
  <c r="D583" i="5" s="1"/>
  <c r="L583" i="5" s="1"/>
  <c r="O582" i="5" l="1"/>
  <c r="P582" i="5" s="1"/>
  <c r="I582" i="5"/>
  <c r="J582" i="5" s="1"/>
  <c r="F582" i="5"/>
  <c r="G581" i="5"/>
  <c r="M581" i="5"/>
  <c r="A584" i="5"/>
  <c r="D584" i="5" s="1"/>
  <c r="L584" i="5" s="1"/>
  <c r="O583" i="5" l="1"/>
  <c r="P583" i="5" s="1"/>
  <c r="F583" i="5"/>
  <c r="I583" i="5"/>
  <c r="J583" i="5" s="1"/>
  <c r="G582" i="5"/>
  <c r="M582" i="5"/>
  <c r="A585" i="5"/>
  <c r="D585" i="5" s="1"/>
  <c r="L585" i="5" s="1"/>
  <c r="O584" i="5" l="1"/>
  <c r="P584" i="5" s="1"/>
  <c r="I584" i="5"/>
  <c r="J584" i="5" s="1"/>
  <c r="F584" i="5"/>
  <c r="G583" i="5"/>
  <c r="M583" i="5"/>
  <c r="A586" i="5"/>
  <c r="D586" i="5" s="1"/>
  <c r="L586" i="5" s="1"/>
  <c r="O585" i="5" l="1"/>
  <c r="P585" i="5" s="1"/>
  <c r="I585" i="5"/>
  <c r="J585" i="5" s="1"/>
  <c r="F585" i="5"/>
  <c r="G584" i="5"/>
  <c r="M584" i="5"/>
  <c r="A587" i="5"/>
  <c r="D587" i="5" s="1"/>
  <c r="L587" i="5" s="1"/>
  <c r="O586" i="5" l="1"/>
  <c r="P586" i="5" s="1"/>
  <c r="I586" i="5"/>
  <c r="J586" i="5" s="1"/>
  <c r="F586" i="5"/>
  <c r="G585" i="5"/>
  <c r="M585" i="5"/>
  <c r="A588" i="5"/>
  <c r="D588" i="5" s="1"/>
  <c r="L588" i="5" s="1"/>
  <c r="O587" i="5" l="1"/>
  <c r="P587" i="5" s="1"/>
  <c r="I587" i="5"/>
  <c r="J587" i="5" s="1"/>
  <c r="F587" i="5"/>
  <c r="G586" i="5"/>
  <c r="M586" i="5"/>
  <c r="A589" i="5"/>
  <c r="D589" i="5" s="1"/>
  <c r="L589" i="5" s="1"/>
  <c r="O588" i="5" l="1"/>
  <c r="P588" i="5" s="1"/>
  <c r="I588" i="5"/>
  <c r="J588" i="5" s="1"/>
  <c r="F588" i="5"/>
  <c r="G587" i="5"/>
  <c r="M587" i="5"/>
  <c r="A590" i="5"/>
  <c r="D590" i="5" s="1"/>
  <c r="L590" i="5" s="1"/>
  <c r="O589" i="5" l="1"/>
  <c r="P589" i="5" s="1"/>
  <c r="I589" i="5"/>
  <c r="J589" i="5" s="1"/>
  <c r="F589" i="5"/>
  <c r="G588" i="5"/>
  <c r="M588" i="5"/>
  <c r="A591" i="5"/>
  <c r="D591" i="5" s="1"/>
  <c r="L591" i="5" s="1"/>
  <c r="O590" i="5" l="1"/>
  <c r="P590" i="5" s="1"/>
  <c r="I590" i="5"/>
  <c r="J590" i="5" s="1"/>
  <c r="F590" i="5"/>
  <c r="M589" i="5"/>
  <c r="G589" i="5"/>
  <c r="A592" i="5"/>
  <c r="D592" i="5" s="1"/>
  <c r="L592" i="5" s="1"/>
  <c r="O591" i="5" l="1"/>
  <c r="P591" i="5" s="1"/>
  <c r="I591" i="5"/>
  <c r="J591" i="5" s="1"/>
  <c r="F591" i="5"/>
  <c r="M590" i="5"/>
  <c r="G590" i="5"/>
  <c r="A593" i="5"/>
  <c r="D593" i="5" s="1"/>
  <c r="L593" i="5" s="1"/>
  <c r="O592" i="5" l="1"/>
  <c r="P592" i="5" s="1"/>
  <c r="I592" i="5"/>
  <c r="J592" i="5" s="1"/>
  <c r="F592" i="5"/>
  <c r="G591" i="5"/>
  <c r="M591" i="5"/>
  <c r="A594" i="5"/>
  <c r="D594" i="5" s="1"/>
  <c r="L594" i="5" s="1"/>
  <c r="O593" i="5" l="1"/>
  <c r="P593" i="5" s="1"/>
  <c r="I593" i="5"/>
  <c r="J593" i="5" s="1"/>
  <c r="F593" i="5"/>
  <c r="G592" i="5"/>
  <c r="M592" i="5"/>
  <c r="A595" i="5"/>
  <c r="D595" i="5" s="1"/>
  <c r="L595" i="5" s="1"/>
  <c r="O594" i="5" l="1"/>
  <c r="P594" i="5" s="1"/>
  <c r="I594" i="5"/>
  <c r="J594" i="5" s="1"/>
  <c r="F594" i="5"/>
  <c r="G593" i="5"/>
  <c r="M593" i="5"/>
  <c r="A596" i="5"/>
  <c r="D596" i="5" s="1"/>
  <c r="L596" i="5" s="1"/>
  <c r="O595" i="5" l="1"/>
  <c r="P595" i="5" s="1"/>
  <c r="I595" i="5"/>
  <c r="J595" i="5" s="1"/>
  <c r="F595" i="5"/>
  <c r="M594" i="5"/>
  <c r="G594" i="5"/>
  <c r="A597" i="5"/>
  <c r="D597" i="5" s="1"/>
  <c r="L597" i="5" s="1"/>
  <c r="O596" i="5" l="1"/>
  <c r="P596" i="5" s="1"/>
  <c r="I596" i="5"/>
  <c r="J596" i="5" s="1"/>
  <c r="F596" i="5"/>
  <c r="M595" i="5"/>
  <c r="G595" i="5"/>
  <c r="A598" i="5"/>
  <c r="D598" i="5" s="1"/>
  <c r="L598" i="5" s="1"/>
  <c r="O597" i="5" l="1"/>
  <c r="P597" i="5" s="1"/>
  <c r="I597" i="5"/>
  <c r="J597" i="5" s="1"/>
  <c r="F597" i="5"/>
  <c r="G596" i="5"/>
  <c r="M596" i="5"/>
  <c r="A599" i="5"/>
  <c r="D599" i="5" s="1"/>
  <c r="L599" i="5" s="1"/>
  <c r="O598" i="5" l="1"/>
  <c r="P598" i="5" s="1"/>
  <c r="I598" i="5"/>
  <c r="J598" i="5" s="1"/>
  <c r="F598" i="5"/>
  <c r="G597" i="5"/>
  <c r="M597" i="5"/>
  <c r="A600" i="5"/>
  <c r="D600" i="5" s="1"/>
  <c r="L600" i="5" s="1"/>
  <c r="O599" i="5" l="1"/>
  <c r="P599" i="5" s="1"/>
  <c r="I599" i="5"/>
  <c r="J599" i="5" s="1"/>
  <c r="F599" i="5"/>
  <c r="M598" i="5"/>
  <c r="G598" i="5"/>
  <c r="A601" i="5"/>
  <c r="D601" i="5" s="1"/>
  <c r="L601" i="5" s="1"/>
  <c r="O600" i="5" l="1"/>
  <c r="P600" i="5" s="1"/>
  <c r="I600" i="5"/>
  <c r="J600" i="5" s="1"/>
  <c r="F600" i="5"/>
  <c r="G599" i="5"/>
  <c r="M599" i="5"/>
  <c r="A602" i="5"/>
  <c r="D602" i="5" s="1"/>
  <c r="L602" i="5" s="1"/>
  <c r="O601" i="5" l="1"/>
  <c r="P601" i="5" s="1"/>
  <c r="I601" i="5"/>
  <c r="J601" i="5" s="1"/>
  <c r="F601" i="5"/>
  <c r="G600" i="5"/>
  <c r="M600" i="5"/>
  <c r="A603" i="5"/>
  <c r="D603" i="5" s="1"/>
  <c r="L603" i="5" s="1"/>
  <c r="O602" i="5" l="1"/>
  <c r="P602" i="5" s="1"/>
  <c r="I602" i="5"/>
  <c r="J602" i="5" s="1"/>
  <c r="F602" i="5"/>
  <c r="G601" i="5"/>
  <c r="M601" i="5"/>
  <c r="A604" i="5"/>
  <c r="D604" i="5" s="1"/>
  <c r="L604" i="5" s="1"/>
  <c r="O603" i="5" l="1"/>
  <c r="P603" i="5" s="1"/>
  <c r="I603" i="5"/>
  <c r="J603" i="5" s="1"/>
  <c r="F603" i="5"/>
  <c r="M602" i="5"/>
  <c r="G602" i="5"/>
  <c r="A605" i="5"/>
  <c r="D605" i="5" s="1"/>
  <c r="L605" i="5" s="1"/>
  <c r="O604" i="5" l="1"/>
  <c r="P604" i="5" s="1"/>
  <c r="I604" i="5"/>
  <c r="J604" i="5" s="1"/>
  <c r="F604" i="5"/>
  <c r="G603" i="5"/>
  <c r="M603" i="5"/>
  <c r="A606" i="5"/>
  <c r="D606" i="5" s="1"/>
  <c r="L606" i="5" s="1"/>
  <c r="O605" i="5" l="1"/>
  <c r="P605" i="5" s="1"/>
  <c r="I605" i="5"/>
  <c r="J605" i="5" s="1"/>
  <c r="F605" i="5"/>
  <c r="G604" i="5"/>
  <c r="M604" i="5"/>
  <c r="A607" i="5"/>
  <c r="D607" i="5" s="1"/>
  <c r="L607" i="5" s="1"/>
  <c r="O606" i="5" l="1"/>
  <c r="P606" i="5" s="1"/>
  <c r="I606" i="5"/>
  <c r="J606" i="5" s="1"/>
  <c r="F606" i="5"/>
  <c r="G605" i="5"/>
  <c r="M605" i="5"/>
  <c r="A608" i="5"/>
  <c r="D608" i="5" s="1"/>
  <c r="L608" i="5" s="1"/>
  <c r="O607" i="5" l="1"/>
  <c r="P607" i="5" s="1"/>
  <c r="I607" i="5"/>
  <c r="J607" i="5" s="1"/>
  <c r="F607" i="5"/>
  <c r="G606" i="5"/>
  <c r="M606" i="5"/>
  <c r="A609" i="5"/>
  <c r="D609" i="5" s="1"/>
  <c r="L609" i="5" s="1"/>
  <c r="O608" i="5" l="1"/>
  <c r="P608" i="5" s="1"/>
  <c r="I608" i="5"/>
  <c r="J608" i="5" s="1"/>
  <c r="F608" i="5"/>
  <c r="G607" i="5"/>
  <c r="M607" i="5"/>
  <c r="A610" i="5"/>
  <c r="D610" i="5" s="1"/>
  <c r="L610" i="5" s="1"/>
  <c r="O609" i="5" l="1"/>
  <c r="P609" i="5" s="1"/>
  <c r="I609" i="5"/>
  <c r="J609" i="5" s="1"/>
  <c r="F609" i="5"/>
  <c r="M608" i="5"/>
  <c r="G608" i="5"/>
  <c r="A611" i="5"/>
  <c r="D611" i="5" s="1"/>
  <c r="L611" i="5" s="1"/>
  <c r="O610" i="5" l="1"/>
  <c r="P610" i="5" s="1"/>
  <c r="I610" i="5"/>
  <c r="J610" i="5" s="1"/>
  <c r="F610" i="5"/>
  <c r="G609" i="5"/>
  <c r="M609" i="5"/>
  <c r="A612" i="5"/>
  <c r="D612" i="5" s="1"/>
  <c r="L612" i="5" s="1"/>
  <c r="O611" i="5" l="1"/>
  <c r="P611" i="5" s="1"/>
  <c r="I611" i="5"/>
  <c r="J611" i="5" s="1"/>
  <c r="F611" i="5"/>
  <c r="M610" i="5"/>
  <c r="G610" i="5"/>
  <c r="A613" i="5"/>
  <c r="D613" i="5" s="1"/>
  <c r="L613" i="5" s="1"/>
  <c r="O612" i="5" l="1"/>
  <c r="P612" i="5" s="1"/>
  <c r="I612" i="5"/>
  <c r="J612" i="5" s="1"/>
  <c r="F612" i="5"/>
  <c r="M611" i="5"/>
  <c r="G611" i="5"/>
  <c r="A614" i="5"/>
  <c r="D614" i="5" s="1"/>
  <c r="L614" i="5" s="1"/>
  <c r="O613" i="5" l="1"/>
  <c r="P613" i="5" s="1"/>
  <c r="I613" i="5"/>
  <c r="J613" i="5" s="1"/>
  <c r="F613" i="5"/>
  <c r="G612" i="5"/>
  <c r="M612" i="5"/>
  <c r="A615" i="5"/>
  <c r="D615" i="5" s="1"/>
  <c r="L615" i="5" s="1"/>
  <c r="O614" i="5" l="1"/>
  <c r="P614" i="5" s="1"/>
  <c r="I614" i="5"/>
  <c r="J614" i="5" s="1"/>
  <c r="F614" i="5"/>
  <c r="M613" i="5"/>
  <c r="G613" i="5"/>
  <c r="A616" i="5"/>
  <c r="D616" i="5" s="1"/>
  <c r="L616" i="5" s="1"/>
  <c r="O615" i="5" l="1"/>
  <c r="P615" i="5" s="1"/>
  <c r="I615" i="5"/>
  <c r="J615" i="5" s="1"/>
  <c r="F615" i="5"/>
  <c r="G614" i="5"/>
  <c r="M614" i="5"/>
  <c r="A617" i="5"/>
  <c r="D617" i="5" s="1"/>
  <c r="L617" i="5" s="1"/>
  <c r="O616" i="5" l="1"/>
  <c r="P616" i="5" s="1"/>
  <c r="F616" i="5"/>
  <c r="I616" i="5"/>
  <c r="J616" i="5" s="1"/>
  <c r="G615" i="5"/>
  <c r="M615" i="5"/>
  <c r="A618" i="5"/>
  <c r="D618" i="5" s="1"/>
  <c r="L618" i="5" s="1"/>
  <c r="O617" i="5" l="1"/>
  <c r="P617" i="5" s="1"/>
  <c r="I617" i="5"/>
  <c r="J617" i="5" s="1"/>
  <c r="F617" i="5"/>
  <c r="G616" i="5"/>
  <c r="M616" i="5"/>
  <c r="A619" i="5"/>
  <c r="D619" i="5" s="1"/>
  <c r="L619" i="5" s="1"/>
  <c r="O618" i="5" l="1"/>
  <c r="P618" i="5" s="1"/>
  <c r="I618" i="5"/>
  <c r="J618" i="5" s="1"/>
  <c r="F618" i="5"/>
  <c r="G617" i="5"/>
  <c r="M617" i="5"/>
  <c r="A620" i="5"/>
  <c r="D620" i="5" s="1"/>
  <c r="L620" i="5" s="1"/>
  <c r="O619" i="5" l="1"/>
  <c r="P619" i="5" s="1"/>
  <c r="I619" i="5"/>
  <c r="J619" i="5" s="1"/>
  <c r="F619" i="5"/>
  <c r="G618" i="5"/>
  <c r="M618" i="5"/>
  <c r="A621" i="5"/>
  <c r="D621" i="5" s="1"/>
  <c r="L621" i="5" s="1"/>
  <c r="O620" i="5" l="1"/>
  <c r="P620" i="5" s="1"/>
  <c r="I620" i="5"/>
  <c r="J620" i="5" s="1"/>
  <c r="F620" i="5"/>
  <c r="M619" i="5"/>
  <c r="G619" i="5"/>
  <c r="A622" i="5"/>
  <c r="D622" i="5" s="1"/>
  <c r="L622" i="5" s="1"/>
  <c r="O621" i="5" l="1"/>
  <c r="P621" i="5" s="1"/>
  <c r="I621" i="5"/>
  <c r="J621" i="5" s="1"/>
  <c r="F621" i="5"/>
  <c r="M620" i="5"/>
  <c r="G620" i="5"/>
  <c r="A623" i="5"/>
  <c r="D623" i="5" s="1"/>
  <c r="L623" i="5" s="1"/>
  <c r="O622" i="5" l="1"/>
  <c r="P622" i="5" s="1"/>
  <c r="I622" i="5"/>
  <c r="J622" i="5" s="1"/>
  <c r="F622" i="5"/>
  <c r="G621" i="5"/>
  <c r="M621" i="5"/>
  <c r="A624" i="5"/>
  <c r="D624" i="5" s="1"/>
  <c r="L624" i="5" s="1"/>
  <c r="O623" i="5" l="1"/>
  <c r="P623" i="5" s="1"/>
  <c r="F623" i="5"/>
  <c r="I623" i="5"/>
  <c r="J623" i="5" s="1"/>
  <c r="M622" i="5"/>
  <c r="G622" i="5"/>
  <c r="A625" i="5"/>
  <c r="D625" i="5" s="1"/>
  <c r="L625" i="5" s="1"/>
  <c r="O624" i="5" l="1"/>
  <c r="P624" i="5" s="1"/>
  <c r="I624" i="5"/>
  <c r="J624" i="5" s="1"/>
  <c r="F624" i="5"/>
  <c r="M623" i="5"/>
  <c r="G623" i="5"/>
  <c r="A626" i="5"/>
  <c r="D626" i="5" s="1"/>
  <c r="L626" i="5" s="1"/>
  <c r="O625" i="5" l="1"/>
  <c r="P625" i="5" s="1"/>
  <c r="I625" i="5"/>
  <c r="J625" i="5" s="1"/>
  <c r="F625" i="5"/>
  <c r="M624" i="5"/>
  <c r="G624" i="5"/>
  <c r="A627" i="5"/>
  <c r="D627" i="5" s="1"/>
  <c r="L627" i="5" s="1"/>
  <c r="O626" i="5" l="1"/>
  <c r="P626" i="5" s="1"/>
  <c r="I626" i="5"/>
  <c r="J626" i="5" s="1"/>
  <c r="F626" i="5"/>
  <c r="G625" i="5"/>
  <c r="M625" i="5"/>
  <c r="A628" i="5"/>
  <c r="D628" i="5" s="1"/>
  <c r="L628" i="5" s="1"/>
  <c r="O627" i="5" l="1"/>
  <c r="P627" i="5" s="1"/>
  <c r="F627" i="5"/>
  <c r="I627" i="5"/>
  <c r="J627" i="5" s="1"/>
  <c r="G626" i="5"/>
  <c r="M626" i="5"/>
  <c r="A629" i="5"/>
  <c r="D629" i="5" s="1"/>
  <c r="L629" i="5" s="1"/>
  <c r="O628" i="5" l="1"/>
  <c r="P628" i="5" s="1"/>
  <c r="I628" i="5"/>
  <c r="J628" i="5" s="1"/>
  <c r="F628" i="5"/>
  <c r="G627" i="5"/>
  <c r="M627" i="5"/>
  <c r="A630" i="5"/>
  <c r="D630" i="5" s="1"/>
  <c r="L630" i="5" s="1"/>
  <c r="O629" i="5" l="1"/>
  <c r="P629" i="5" s="1"/>
  <c r="I629" i="5"/>
  <c r="J629" i="5" s="1"/>
  <c r="F629" i="5"/>
  <c r="M628" i="5"/>
  <c r="G628" i="5"/>
  <c r="A631" i="5"/>
  <c r="D631" i="5" s="1"/>
  <c r="L631" i="5" s="1"/>
  <c r="O630" i="5" l="1"/>
  <c r="P630" i="5" s="1"/>
  <c r="I630" i="5"/>
  <c r="J630" i="5" s="1"/>
  <c r="F630" i="5"/>
  <c r="M629" i="5"/>
  <c r="G629" i="5"/>
  <c r="A632" i="5"/>
  <c r="D632" i="5" s="1"/>
  <c r="L632" i="5" s="1"/>
  <c r="O631" i="5" l="1"/>
  <c r="P631" i="5" s="1"/>
  <c r="I631" i="5"/>
  <c r="J631" i="5" s="1"/>
  <c r="F631" i="5"/>
  <c r="G630" i="5"/>
  <c r="M630" i="5"/>
  <c r="A633" i="5"/>
  <c r="D633" i="5" s="1"/>
  <c r="L633" i="5" s="1"/>
  <c r="O632" i="5" l="1"/>
  <c r="P632" i="5" s="1"/>
  <c r="I632" i="5"/>
  <c r="J632" i="5" s="1"/>
  <c r="F632" i="5"/>
  <c r="G631" i="5"/>
  <c r="M631" i="5"/>
  <c r="A634" i="5"/>
  <c r="D634" i="5" s="1"/>
  <c r="L634" i="5" s="1"/>
  <c r="O633" i="5" l="1"/>
  <c r="P633" i="5" s="1"/>
  <c r="I633" i="5"/>
  <c r="J633" i="5" s="1"/>
  <c r="F633" i="5"/>
  <c r="G632" i="5"/>
  <c r="M632" i="5"/>
  <c r="A635" i="5"/>
  <c r="D635" i="5" s="1"/>
  <c r="L635" i="5" s="1"/>
  <c r="O634" i="5" l="1"/>
  <c r="P634" i="5" s="1"/>
  <c r="I634" i="5"/>
  <c r="J634" i="5" s="1"/>
  <c r="F634" i="5"/>
  <c r="M633" i="5"/>
  <c r="G633" i="5"/>
  <c r="A636" i="5"/>
  <c r="D636" i="5" s="1"/>
  <c r="L636" i="5" s="1"/>
  <c r="O635" i="5" l="1"/>
  <c r="P635" i="5" s="1"/>
  <c r="I635" i="5"/>
  <c r="J635" i="5" s="1"/>
  <c r="F635" i="5"/>
  <c r="M634" i="5"/>
  <c r="G634" i="5"/>
  <c r="A637" i="5"/>
  <c r="D637" i="5" s="1"/>
  <c r="L637" i="5" s="1"/>
  <c r="O636" i="5" l="1"/>
  <c r="P636" i="5" s="1"/>
  <c r="I636" i="5"/>
  <c r="J636" i="5" s="1"/>
  <c r="F636" i="5"/>
  <c r="M635" i="5"/>
  <c r="G635" i="5"/>
  <c r="A638" i="5"/>
  <c r="D638" i="5" s="1"/>
  <c r="L638" i="5" s="1"/>
  <c r="O637" i="5" l="1"/>
  <c r="P637" i="5" s="1"/>
  <c r="I637" i="5"/>
  <c r="J637" i="5" s="1"/>
  <c r="F637" i="5"/>
  <c r="G636" i="5"/>
  <c r="M636" i="5"/>
  <c r="A639" i="5"/>
  <c r="D639" i="5" s="1"/>
  <c r="L639" i="5" s="1"/>
  <c r="O638" i="5" l="1"/>
  <c r="P638" i="5" s="1"/>
  <c r="I638" i="5"/>
  <c r="J638" i="5" s="1"/>
  <c r="F638" i="5"/>
  <c r="G637" i="5"/>
  <c r="M637" i="5"/>
  <c r="A640" i="5"/>
  <c r="D640" i="5" s="1"/>
  <c r="L640" i="5" s="1"/>
  <c r="O639" i="5" l="1"/>
  <c r="P639" i="5" s="1"/>
  <c r="I639" i="5"/>
  <c r="J639" i="5" s="1"/>
  <c r="F639" i="5"/>
  <c r="G638" i="5"/>
  <c r="M638" i="5"/>
  <c r="A641" i="5"/>
  <c r="D641" i="5" s="1"/>
  <c r="L641" i="5" s="1"/>
  <c r="O640" i="5" l="1"/>
  <c r="P640" i="5" s="1"/>
  <c r="I640" i="5"/>
  <c r="J640" i="5" s="1"/>
  <c r="F640" i="5"/>
  <c r="G639" i="5"/>
  <c r="M639" i="5"/>
  <c r="A642" i="5"/>
  <c r="D642" i="5" s="1"/>
  <c r="L642" i="5" s="1"/>
  <c r="O641" i="5" l="1"/>
  <c r="P641" i="5" s="1"/>
  <c r="I641" i="5"/>
  <c r="J641" i="5" s="1"/>
  <c r="F641" i="5"/>
  <c r="M640" i="5"/>
  <c r="G640" i="5"/>
  <c r="A643" i="5"/>
  <c r="D643" i="5" s="1"/>
  <c r="L643" i="5" s="1"/>
  <c r="O642" i="5" l="1"/>
  <c r="P642" i="5" s="1"/>
  <c r="F642" i="5"/>
  <c r="I642" i="5"/>
  <c r="J642" i="5" s="1"/>
  <c r="G641" i="5"/>
  <c r="M641" i="5"/>
  <c r="A644" i="5"/>
  <c r="D644" i="5" s="1"/>
  <c r="L644" i="5" s="1"/>
  <c r="O643" i="5" l="1"/>
  <c r="P643" i="5" s="1"/>
  <c r="I643" i="5"/>
  <c r="J643" i="5" s="1"/>
  <c r="F643" i="5"/>
  <c r="G642" i="5"/>
  <c r="M642" i="5"/>
  <c r="A645" i="5"/>
  <c r="D645" i="5" s="1"/>
  <c r="L645" i="5" s="1"/>
  <c r="O644" i="5" l="1"/>
  <c r="P644" i="5" s="1"/>
  <c r="I644" i="5"/>
  <c r="J644" i="5" s="1"/>
  <c r="F644" i="5"/>
  <c r="G643" i="5"/>
  <c r="M643" i="5"/>
  <c r="A646" i="5"/>
  <c r="D646" i="5" s="1"/>
  <c r="L646" i="5" s="1"/>
  <c r="O645" i="5" l="1"/>
  <c r="P645" i="5" s="1"/>
  <c r="I645" i="5"/>
  <c r="J645" i="5" s="1"/>
  <c r="F645" i="5"/>
  <c r="M644" i="5"/>
  <c r="G644" i="5"/>
  <c r="A647" i="5"/>
  <c r="D647" i="5" s="1"/>
  <c r="L647" i="5" s="1"/>
  <c r="O646" i="5" l="1"/>
  <c r="P646" i="5" s="1"/>
  <c r="I646" i="5"/>
  <c r="J646" i="5" s="1"/>
  <c r="F646" i="5"/>
  <c r="G645" i="5"/>
  <c r="M645" i="5"/>
  <c r="A648" i="5"/>
  <c r="D648" i="5" s="1"/>
  <c r="L648" i="5" s="1"/>
  <c r="O647" i="5" l="1"/>
  <c r="P647" i="5" s="1"/>
  <c r="I647" i="5"/>
  <c r="J647" i="5" s="1"/>
  <c r="F647" i="5"/>
  <c r="G646" i="5"/>
  <c r="M646" i="5"/>
  <c r="A649" i="5"/>
  <c r="D649" i="5" s="1"/>
  <c r="L649" i="5" s="1"/>
  <c r="O648" i="5" l="1"/>
  <c r="P648" i="5" s="1"/>
  <c r="I648" i="5"/>
  <c r="J648" i="5" s="1"/>
  <c r="F648" i="5"/>
  <c r="M647" i="5"/>
  <c r="G647" i="5"/>
  <c r="A650" i="5"/>
  <c r="D650" i="5" s="1"/>
  <c r="L650" i="5" s="1"/>
  <c r="O649" i="5" l="1"/>
  <c r="P649" i="5" s="1"/>
  <c r="I649" i="5"/>
  <c r="J649" i="5" s="1"/>
  <c r="F649" i="5"/>
  <c r="M648" i="5"/>
  <c r="G648" i="5"/>
  <c r="A651" i="5"/>
  <c r="D651" i="5" s="1"/>
  <c r="L651" i="5" s="1"/>
  <c r="O650" i="5" l="1"/>
  <c r="P650" i="5" s="1"/>
  <c r="I650" i="5"/>
  <c r="J650" i="5" s="1"/>
  <c r="F650" i="5"/>
  <c r="G649" i="5"/>
  <c r="M649" i="5"/>
  <c r="A652" i="5"/>
  <c r="D652" i="5" s="1"/>
  <c r="L652" i="5" s="1"/>
  <c r="O651" i="5" l="1"/>
  <c r="P651" i="5" s="1"/>
  <c r="I651" i="5"/>
  <c r="J651" i="5" s="1"/>
  <c r="F651" i="5"/>
  <c r="G650" i="5"/>
  <c r="M650" i="5"/>
  <c r="A653" i="5"/>
  <c r="D653" i="5" s="1"/>
  <c r="L653" i="5" s="1"/>
  <c r="O652" i="5" l="1"/>
  <c r="P652" i="5" s="1"/>
  <c r="I652" i="5"/>
  <c r="J652" i="5" s="1"/>
  <c r="F652" i="5"/>
  <c r="G651" i="5"/>
  <c r="M651" i="5"/>
  <c r="A654" i="5"/>
  <c r="D654" i="5" s="1"/>
  <c r="L654" i="5" s="1"/>
  <c r="O653" i="5" l="1"/>
  <c r="P653" i="5" s="1"/>
  <c r="I653" i="5"/>
  <c r="J653" i="5" s="1"/>
  <c r="F653" i="5"/>
  <c r="M652" i="5"/>
  <c r="G652" i="5"/>
  <c r="A655" i="5"/>
  <c r="D655" i="5" s="1"/>
  <c r="L655" i="5" s="1"/>
  <c r="O654" i="5" l="1"/>
  <c r="P654" i="5" s="1"/>
  <c r="I654" i="5"/>
  <c r="J654" i="5" s="1"/>
  <c r="F654" i="5"/>
  <c r="M653" i="5"/>
  <c r="G653" i="5"/>
  <c r="A656" i="5"/>
  <c r="D656" i="5" s="1"/>
  <c r="L656" i="5" s="1"/>
  <c r="O655" i="5" l="1"/>
  <c r="P655" i="5" s="1"/>
  <c r="I655" i="5"/>
  <c r="J655" i="5" s="1"/>
  <c r="F655" i="5"/>
  <c r="G654" i="5"/>
  <c r="M654" i="5"/>
  <c r="A657" i="5"/>
  <c r="D657" i="5" s="1"/>
  <c r="L657" i="5" s="1"/>
  <c r="O656" i="5" l="1"/>
  <c r="P656" i="5" s="1"/>
  <c r="I656" i="5"/>
  <c r="J656" i="5" s="1"/>
  <c r="F656" i="5"/>
  <c r="G655" i="5"/>
  <c r="M655" i="5"/>
  <c r="A658" i="5"/>
  <c r="D658" i="5" s="1"/>
  <c r="L658" i="5" s="1"/>
  <c r="O657" i="5" l="1"/>
  <c r="P657" i="5" s="1"/>
  <c r="I657" i="5"/>
  <c r="J657" i="5" s="1"/>
  <c r="F657" i="5"/>
  <c r="G656" i="5"/>
  <c r="M656" i="5"/>
  <c r="A659" i="5"/>
  <c r="D659" i="5" s="1"/>
  <c r="L659" i="5" s="1"/>
  <c r="O658" i="5" l="1"/>
  <c r="P658" i="5" s="1"/>
  <c r="I658" i="5"/>
  <c r="J658" i="5" s="1"/>
  <c r="F658" i="5"/>
  <c r="M657" i="5"/>
  <c r="G657" i="5"/>
  <c r="A660" i="5"/>
  <c r="D660" i="5" s="1"/>
  <c r="L660" i="5" s="1"/>
  <c r="O659" i="5" l="1"/>
  <c r="P659" i="5" s="1"/>
  <c r="I659" i="5"/>
  <c r="J659" i="5" s="1"/>
  <c r="F659" i="5"/>
  <c r="M658" i="5"/>
  <c r="G658" i="5"/>
  <c r="A661" i="5"/>
  <c r="D661" i="5" s="1"/>
  <c r="L661" i="5" s="1"/>
  <c r="O660" i="5" l="1"/>
  <c r="P660" i="5" s="1"/>
  <c r="I660" i="5"/>
  <c r="J660" i="5" s="1"/>
  <c r="F660" i="5"/>
  <c r="G659" i="5"/>
  <c r="M659" i="5"/>
  <c r="A662" i="5"/>
  <c r="D662" i="5" s="1"/>
  <c r="L662" i="5" s="1"/>
  <c r="O661" i="5" l="1"/>
  <c r="P661" i="5" s="1"/>
  <c r="I661" i="5"/>
  <c r="J661" i="5" s="1"/>
  <c r="F661" i="5"/>
  <c r="M660" i="5"/>
  <c r="G660" i="5"/>
  <c r="A663" i="5"/>
  <c r="D663" i="5" s="1"/>
  <c r="L663" i="5" s="1"/>
  <c r="O662" i="5" l="1"/>
  <c r="P662" i="5" s="1"/>
  <c r="I662" i="5"/>
  <c r="J662" i="5" s="1"/>
  <c r="F662" i="5"/>
  <c r="G661" i="5"/>
  <c r="M661" i="5"/>
  <c r="A664" i="5"/>
  <c r="D664" i="5" s="1"/>
  <c r="L664" i="5" s="1"/>
  <c r="O663" i="5" l="1"/>
  <c r="P663" i="5" s="1"/>
  <c r="F663" i="5"/>
  <c r="I663" i="5"/>
  <c r="J663" i="5" s="1"/>
  <c r="G662" i="5"/>
  <c r="M662" i="5"/>
  <c r="A665" i="5"/>
  <c r="D665" i="5" s="1"/>
  <c r="L665" i="5" s="1"/>
  <c r="O664" i="5" l="1"/>
  <c r="P664" i="5" s="1"/>
  <c r="I664" i="5"/>
  <c r="J664" i="5" s="1"/>
  <c r="F664" i="5"/>
  <c r="M663" i="5"/>
  <c r="G663" i="5"/>
  <c r="A666" i="5"/>
  <c r="D666" i="5" s="1"/>
  <c r="L666" i="5" s="1"/>
  <c r="O665" i="5" l="1"/>
  <c r="P665" i="5" s="1"/>
  <c r="I665" i="5"/>
  <c r="J665" i="5" s="1"/>
  <c r="F665" i="5"/>
  <c r="G664" i="5"/>
  <c r="M664" i="5"/>
  <c r="A667" i="5"/>
  <c r="D667" i="5" s="1"/>
  <c r="L667" i="5" s="1"/>
  <c r="O666" i="5" l="1"/>
  <c r="P666" i="5" s="1"/>
  <c r="I666" i="5"/>
  <c r="J666" i="5" s="1"/>
  <c r="F666" i="5"/>
  <c r="G665" i="5"/>
  <c r="M665" i="5"/>
  <c r="A668" i="5"/>
  <c r="D668" i="5" s="1"/>
  <c r="L668" i="5" s="1"/>
  <c r="O667" i="5" l="1"/>
  <c r="P667" i="5" s="1"/>
  <c r="I667" i="5"/>
  <c r="J667" i="5" s="1"/>
  <c r="F667" i="5"/>
  <c r="M666" i="5"/>
  <c r="G666" i="5"/>
  <c r="A669" i="5"/>
  <c r="D669" i="5" s="1"/>
  <c r="L669" i="5" s="1"/>
  <c r="O668" i="5" l="1"/>
  <c r="P668" i="5" s="1"/>
  <c r="F668" i="5"/>
  <c r="I668" i="5"/>
  <c r="J668" i="5" s="1"/>
  <c r="G667" i="5"/>
  <c r="M667" i="5"/>
  <c r="A670" i="5"/>
  <c r="D670" i="5" s="1"/>
  <c r="L670" i="5" s="1"/>
  <c r="O669" i="5" l="1"/>
  <c r="P669" i="5" s="1"/>
  <c r="I669" i="5"/>
  <c r="J669" i="5" s="1"/>
  <c r="F669" i="5"/>
  <c r="M668" i="5"/>
  <c r="G668" i="5"/>
  <c r="A671" i="5"/>
  <c r="D671" i="5" s="1"/>
  <c r="L671" i="5" s="1"/>
  <c r="O670" i="5" l="1"/>
  <c r="P670" i="5" s="1"/>
  <c r="I670" i="5"/>
  <c r="J670" i="5" s="1"/>
  <c r="F670" i="5"/>
  <c r="G669" i="5"/>
  <c r="M669" i="5"/>
  <c r="A672" i="5"/>
  <c r="D672" i="5" s="1"/>
  <c r="L672" i="5" s="1"/>
  <c r="O671" i="5" l="1"/>
  <c r="P671" i="5" s="1"/>
  <c r="I671" i="5"/>
  <c r="J671" i="5" s="1"/>
  <c r="F671" i="5"/>
  <c r="G670" i="5"/>
  <c r="M670" i="5"/>
  <c r="A673" i="5"/>
  <c r="D673" i="5" s="1"/>
  <c r="L673" i="5" s="1"/>
  <c r="O672" i="5" l="1"/>
  <c r="P672" i="5" s="1"/>
  <c r="I672" i="5"/>
  <c r="J672" i="5" s="1"/>
  <c r="F672" i="5"/>
  <c r="M671" i="5"/>
  <c r="G671" i="5"/>
  <c r="A674" i="5"/>
  <c r="D674" i="5" s="1"/>
  <c r="L674" i="5" s="1"/>
  <c r="O673" i="5" l="1"/>
  <c r="P673" i="5" s="1"/>
  <c r="I673" i="5"/>
  <c r="J673" i="5" s="1"/>
  <c r="F673" i="5"/>
  <c r="G672" i="5"/>
  <c r="M672" i="5"/>
  <c r="A675" i="5"/>
  <c r="D675" i="5" s="1"/>
  <c r="L675" i="5" s="1"/>
  <c r="O674" i="5" l="1"/>
  <c r="P674" i="5" s="1"/>
  <c r="I674" i="5"/>
  <c r="J674" i="5" s="1"/>
  <c r="F674" i="5"/>
  <c r="M673" i="5"/>
  <c r="G673" i="5"/>
  <c r="A676" i="5"/>
  <c r="D676" i="5" s="1"/>
  <c r="L676" i="5" s="1"/>
  <c r="O675" i="5" l="1"/>
  <c r="P675" i="5" s="1"/>
  <c r="I675" i="5"/>
  <c r="J675" i="5" s="1"/>
  <c r="F675" i="5"/>
  <c r="M674" i="5"/>
  <c r="G674" i="5"/>
  <c r="A677" i="5"/>
  <c r="D677" i="5" s="1"/>
  <c r="L677" i="5" s="1"/>
  <c r="O676" i="5" l="1"/>
  <c r="P676" i="5" s="1"/>
  <c r="I676" i="5"/>
  <c r="J676" i="5" s="1"/>
  <c r="F676" i="5"/>
  <c r="G675" i="5"/>
  <c r="M675" i="5"/>
  <c r="A678" i="5"/>
  <c r="D678" i="5" s="1"/>
  <c r="L678" i="5" s="1"/>
  <c r="O677" i="5" l="1"/>
  <c r="P677" i="5" s="1"/>
  <c r="I677" i="5"/>
  <c r="J677" i="5" s="1"/>
  <c r="F677" i="5"/>
  <c r="M676" i="5"/>
  <c r="G676" i="5"/>
  <c r="A679" i="5"/>
  <c r="D679" i="5" s="1"/>
  <c r="L679" i="5" s="1"/>
  <c r="O678" i="5" l="1"/>
  <c r="P678" i="5" s="1"/>
  <c r="F678" i="5"/>
  <c r="I678" i="5"/>
  <c r="J678" i="5" s="1"/>
  <c r="G677" i="5"/>
  <c r="M677" i="5"/>
  <c r="A680" i="5"/>
  <c r="D680" i="5" s="1"/>
  <c r="L680" i="5" s="1"/>
  <c r="O679" i="5" l="1"/>
  <c r="P679" i="5" s="1"/>
  <c r="F679" i="5"/>
  <c r="I679" i="5"/>
  <c r="J679" i="5" s="1"/>
  <c r="M678" i="5"/>
  <c r="G678" i="5"/>
  <c r="A681" i="5"/>
  <c r="D681" i="5" s="1"/>
  <c r="L681" i="5" s="1"/>
  <c r="O680" i="5" l="1"/>
  <c r="P680" i="5" s="1"/>
  <c r="I680" i="5"/>
  <c r="J680" i="5" s="1"/>
  <c r="F680" i="5"/>
  <c r="G679" i="5"/>
  <c r="M679" i="5"/>
  <c r="A682" i="5"/>
  <c r="D682" i="5" s="1"/>
  <c r="L682" i="5" s="1"/>
  <c r="O681" i="5" l="1"/>
  <c r="P681" i="5" s="1"/>
  <c r="I681" i="5"/>
  <c r="J681" i="5" s="1"/>
  <c r="F681" i="5"/>
  <c r="G680" i="5"/>
  <c r="M680" i="5"/>
  <c r="A683" i="5"/>
  <c r="D683" i="5" s="1"/>
  <c r="L683" i="5" s="1"/>
  <c r="O682" i="5" l="1"/>
  <c r="P682" i="5" s="1"/>
  <c r="I682" i="5"/>
  <c r="J682" i="5" s="1"/>
  <c r="F682" i="5"/>
  <c r="G681" i="5"/>
  <c r="M681" i="5"/>
  <c r="A684" i="5"/>
  <c r="D684" i="5" s="1"/>
  <c r="L684" i="5" s="1"/>
  <c r="O683" i="5" l="1"/>
  <c r="P683" i="5" s="1"/>
  <c r="I683" i="5"/>
  <c r="J683" i="5" s="1"/>
  <c r="F683" i="5"/>
  <c r="M682" i="5"/>
  <c r="G682" i="5"/>
  <c r="A685" i="5"/>
  <c r="D685" i="5" s="1"/>
  <c r="L685" i="5" s="1"/>
  <c r="O684" i="5" l="1"/>
  <c r="P684" i="5" s="1"/>
  <c r="I684" i="5"/>
  <c r="J684" i="5" s="1"/>
  <c r="F684" i="5"/>
  <c r="M683" i="5"/>
  <c r="G683" i="5"/>
  <c r="A686" i="5"/>
  <c r="D686" i="5" s="1"/>
  <c r="L686" i="5" s="1"/>
  <c r="O685" i="5" l="1"/>
  <c r="P685" i="5" s="1"/>
  <c r="I685" i="5"/>
  <c r="J685" i="5" s="1"/>
  <c r="F685" i="5"/>
  <c r="G684" i="5"/>
  <c r="M684" i="5"/>
  <c r="A687" i="5"/>
  <c r="D687" i="5" s="1"/>
  <c r="L687" i="5" s="1"/>
  <c r="O686" i="5" l="1"/>
  <c r="P686" i="5" s="1"/>
  <c r="I686" i="5"/>
  <c r="J686" i="5" s="1"/>
  <c r="F686" i="5"/>
  <c r="M685" i="5"/>
  <c r="G685" i="5"/>
  <c r="A688" i="5"/>
  <c r="D688" i="5" s="1"/>
  <c r="L688" i="5" s="1"/>
  <c r="O687" i="5" l="1"/>
  <c r="P687" i="5" s="1"/>
  <c r="I687" i="5"/>
  <c r="J687" i="5" s="1"/>
  <c r="F687" i="5"/>
  <c r="G686" i="5"/>
  <c r="M686" i="5"/>
  <c r="A689" i="5"/>
  <c r="D689" i="5" s="1"/>
  <c r="L689" i="5" s="1"/>
  <c r="O688" i="5" l="1"/>
  <c r="P688" i="5" s="1"/>
  <c r="I688" i="5"/>
  <c r="J688" i="5" s="1"/>
  <c r="F688" i="5"/>
  <c r="G687" i="5"/>
  <c r="M687" i="5"/>
  <c r="A690" i="5"/>
  <c r="D690" i="5" s="1"/>
  <c r="L690" i="5" s="1"/>
  <c r="O689" i="5" l="1"/>
  <c r="P689" i="5" s="1"/>
  <c r="I689" i="5"/>
  <c r="J689" i="5" s="1"/>
  <c r="F689" i="5"/>
  <c r="G688" i="5"/>
  <c r="M688" i="5"/>
  <c r="A691" i="5"/>
  <c r="D691" i="5" s="1"/>
  <c r="L691" i="5" s="1"/>
  <c r="O690" i="5" l="1"/>
  <c r="P690" i="5" s="1"/>
  <c r="I690" i="5"/>
  <c r="J690" i="5" s="1"/>
  <c r="F690" i="5"/>
  <c r="G689" i="5"/>
  <c r="M689" i="5"/>
  <c r="A692" i="5"/>
  <c r="D692" i="5" s="1"/>
  <c r="L692" i="5" s="1"/>
  <c r="O691" i="5" l="1"/>
  <c r="P691" i="5" s="1"/>
  <c r="F691" i="5"/>
  <c r="I691" i="5"/>
  <c r="J691" i="5" s="1"/>
  <c r="G690" i="5"/>
  <c r="M690" i="5"/>
  <c r="A693" i="5"/>
  <c r="D693" i="5" s="1"/>
  <c r="L693" i="5" s="1"/>
  <c r="O692" i="5" l="1"/>
  <c r="P692" i="5" s="1"/>
  <c r="I692" i="5"/>
  <c r="J692" i="5" s="1"/>
  <c r="F692" i="5"/>
  <c r="G691" i="5"/>
  <c r="M691" i="5"/>
  <c r="A694" i="5"/>
  <c r="D694" i="5" s="1"/>
  <c r="L694" i="5" s="1"/>
  <c r="O693" i="5" l="1"/>
  <c r="P693" i="5" s="1"/>
  <c r="I693" i="5"/>
  <c r="J693" i="5" s="1"/>
  <c r="F693" i="5"/>
  <c r="M692" i="5"/>
  <c r="G692" i="5"/>
  <c r="A695" i="5"/>
  <c r="D695" i="5" s="1"/>
  <c r="L695" i="5" s="1"/>
  <c r="O694" i="5" l="1"/>
  <c r="P694" i="5" s="1"/>
  <c r="I694" i="5"/>
  <c r="J694" i="5" s="1"/>
  <c r="F694" i="5"/>
  <c r="M693" i="5"/>
  <c r="G693" i="5"/>
  <c r="A696" i="5"/>
  <c r="D696" i="5" s="1"/>
  <c r="L696" i="5" s="1"/>
  <c r="O695" i="5" l="1"/>
  <c r="P695" i="5" s="1"/>
  <c r="I695" i="5"/>
  <c r="J695" i="5" s="1"/>
  <c r="F695" i="5"/>
  <c r="G694" i="5"/>
  <c r="M694" i="5"/>
  <c r="A697" i="5"/>
  <c r="D697" i="5" s="1"/>
  <c r="L697" i="5" s="1"/>
  <c r="O696" i="5" l="1"/>
  <c r="P696" i="5" s="1"/>
  <c r="I696" i="5"/>
  <c r="J696" i="5" s="1"/>
  <c r="F696" i="5"/>
  <c r="G695" i="5"/>
  <c r="M695" i="5"/>
  <c r="A698" i="5"/>
  <c r="D698" i="5" s="1"/>
  <c r="L698" i="5" s="1"/>
  <c r="O697" i="5" l="1"/>
  <c r="P697" i="5" s="1"/>
  <c r="I697" i="5"/>
  <c r="J697" i="5" s="1"/>
  <c r="F697" i="5"/>
  <c r="G696" i="5"/>
  <c r="M696" i="5"/>
  <c r="A699" i="5"/>
  <c r="D699" i="5" s="1"/>
  <c r="L699" i="5" s="1"/>
  <c r="O698" i="5" l="1"/>
  <c r="P698" i="5" s="1"/>
  <c r="I698" i="5"/>
  <c r="J698" i="5" s="1"/>
  <c r="F698" i="5"/>
  <c r="G697" i="5"/>
  <c r="M697" i="5"/>
  <c r="A700" i="5"/>
  <c r="D700" i="5" s="1"/>
  <c r="L700" i="5" s="1"/>
  <c r="O699" i="5" l="1"/>
  <c r="P699" i="5" s="1"/>
  <c r="I699" i="5"/>
  <c r="J699" i="5" s="1"/>
  <c r="F699" i="5"/>
  <c r="M698" i="5"/>
  <c r="G698" i="5"/>
  <c r="A701" i="5"/>
  <c r="D701" i="5" s="1"/>
  <c r="L701" i="5" s="1"/>
  <c r="O700" i="5" l="1"/>
  <c r="P700" i="5" s="1"/>
  <c r="I700" i="5"/>
  <c r="J700" i="5" s="1"/>
  <c r="F700" i="5"/>
  <c r="G699" i="5"/>
  <c r="M699" i="5"/>
  <c r="A702" i="5"/>
  <c r="D702" i="5" s="1"/>
  <c r="L702" i="5" s="1"/>
  <c r="O701" i="5" l="1"/>
  <c r="P701" i="5" s="1"/>
  <c r="I701" i="5"/>
  <c r="J701" i="5" s="1"/>
  <c r="F701" i="5"/>
  <c r="G700" i="5"/>
  <c r="M700" i="5"/>
  <c r="A703" i="5"/>
  <c r="D703" i="5" s="1"/>
  <c r="L703" i="5" s="1"/>
  <c r="O702" i="5" l="1"/>
  <c r="P702" i="5" s="1"/>
  <c r="I702" i="5"/>
  <c r="J702" i="5" s="1"/>
  <c r="F702" i="5"/>
  <c r="M701" i="5"/>
  <c r="G701" i="5"/>
  <c r="A704" i="5"/>
  <c r="D704" i="5" s="1"/>
  <c r="L704" i="5" s="1"/>
  <c r="O703" i="5" l="1"/>
  <c r="P703" i="5" s="1"/>
  <c r="I703" i="5"/>
  <c r="J703" i="5" s="1"/>
  <c r="F703" i="5"/>
  <c r="G702" i="5"/>
  <c r="M702" i="5"/>
  <c r="A705" i="5"/>
  <c r="D705" i="5" s="1"/>
  <c r="L705" i="5" s="1"/>
  <c r="O704" i="5" l="1"/>
  <c r="P704" i="5" s="1"/>
  <c r="F704" i="5"/>
  <c r="I704" i="5"/>
  <c r="J704" i="5" s="1"/>
  <c r="G703" i="5"/>
  <c r="M703" i="5"/>
  <c r="A706" i="5"/>
  <c r="D706" i="5" s="1"/>
  <c r="L706" i="5" s="1"/>
  <c r="O705" i="5" l="1"/>
  <c r="P705" i="5" s="1"/>
  <c r="I705" i="5"/>
  <c r="J705" i="5" s="1"/>
  <c r="F705" i="5"/>
  <c r="M704" i="5"/>
  <c r="G704" i="5"/>
  <c r="A707" i="5"/>
  <c r="D707" i="5" s="1"/>
  <c r="L707" i="5" s="1"/>
  <c r="O706" i="5" l="1"/>
  <c r="P706" i="5" s="1"/>
  <c r="F706" i="5"/>
  <c r="I706" i="5"/>
  <c r="J706" i="5" s="1"/>
  <c r="G705" i="5"/>
  <c r="M705" i="5"/>
  <c r="A708" i="5"/>
  <c r="D708" i="5" s="1"/>
  <c r="L708" i="5" s="1"/>
  <c r="O707" i="5" l="1"/>
  <c r="P707" i="5" s="1"/>
  <c r="I707" i="5"/>
  <c r="J707" i="5" s="1"/>
  <c r="F707" i="5"/>
  <c r="G706" i="5"/>
  <c r="M706" i="5"/>
  <c r="A709" i="5"/>
  <c r="D709" i="5" s="1"/>
  <c r="L709" i="5" s="1"/>
  <c r="O708" i="5" l="1"/>
  <c r="P708" i="5" s="1"/>
  <c r="I708" i="5"/>
  <c r="J708" i="5" s="1"/>
  <c r="F708" i="5"/>
  <c r="M707" i="5"/>
  <c r="G707" i="5"/>
  <c r="A710" i="5"/>
  <c r="D710" i="5" s="1"/>
  <c r="L710" i="5" s="1"/>
  <c r="O709" i="5" l="1"/>
  <c r="P709" i="5" s="1"/>
  <c r="I709" i="5"/>
  <c r="J709" i="5" s="1"/>
  <c r="F709" i="5"/>
  <c r="M708" i="5"/>
  <c r="G708" i="5"/>
  <c r="A711" i="5"/>
  <c r="D711" i="5" s="1"/>
  <c r="L711" i="5" s="1"/>
  <c r="O710" i="5" l="1"/>
  <c r="P710" i="5" s="1"/>
  <c r="I710" i="5"/>
  <c r="J710" i="5" s="1"/>
  <c r="F710" i="5"/>
  <c r="G709" i="5"/>
  <c r="M709" i="5"/>
  <c r="A712" i="5"/>
  <c r="D712" i="5" s="1"/>
  <c r="L712" i="5" s="1"/>
  <c r="O711" i="5" l="1"/>
  <c r="P711" i="5" s="1"/>
  <c r="F711" i="5"/>
  <c r="I711" i="5"/>
  <c r="J711" i="5" s="1"/>
  <c r="G710" i="5"/>
  <c r="M710" i="5"/>
  <c r="A713" i="5"/>
  <c r="D713" i="5" s="1"/>
  <c r="L713" i="5" s="1"/>
  <c r="O712" i="5" l="1"/>
  <c r="P712" i="5" s="1"/>
  <c r="I712" i="5"/>
  <c r="J712" i="5" s="1"/>
  <c r="F712" i="5"/>
  <c r="G711" i="5"/>
  <c r="M711" i="5"/>
  <c r="A714" i="5"/>
  <c r="D714" i="5" s="1"/>
  <c r="L714" i="5" s="1"/>
  <c r="O713" i="5" l="1"/>
  <c r="P713" i="5" s="1"/>
  <c r="I713" i="5"/>
  <c r="J713" i="5" s="1"/>
  <c r="F713" i="5"/>
  <c r="M712" i="5"/>
  <c r="G712" i="5"/>
  <c r="A715" i="5"/>
  <c r="D715" i="5" s="1"/>
  <c r="L715" i="5" s="1"/>
  <c r="O714" i="5" l="1"/>
  <c r="P714" i="5" s="1"/>
  <c r="I714" i="5"/>
  <c r="J714" i="5" s="1"/>
  <c r="F714" i="5"/>
  <c r="M713" i="5"/>
  <c r="G713" i="5"/>
  <c r="A716" i="5"/>
  <c r="D716" i="5" s="1"/>
  <c r="L716" i="5" s="1"/>
  <c r="O715" i="5" l="1"/>
  <c r="P715" i="5" s="1"/>
  <c r="I715" i="5"/>
  <c r="J715" i="5" s="1"/>
  <c r="F715" i="5"/>
  <c r="M714" i="5"/>
  <c r="G714" i="5"/>
  <c r="A717" i="5"/>
  <c r="D717" i="5" s="1"/>
  <c r="L717" i="5" s="1"/>
  <c r="O716" i="5" l="1"/>
  <c r="P716" i="5" s="1"/>
  <c r="I716" i="5"/>
  <c r="J716" i="5" s="1"/>
  <c r="F716" i="5"/>
  <c r="M715" i="5"/>
  <c r="G715" i="5"/>
  <c r="A718" i="5"/>
  <c r="D718" i="5" s="1"/>
  <c r="L718" i="5" s="1"/>
  <c r="O717" i="5" l="1"/>
  <c r="P717" i="5" s="1"/>
  <c r="I717" i="5"/>
  <c r="J717" i="5" s="1"/>
  <c r="F717" i="5"/>
  <c r="G716" i="5"/>
  <c r="M716" i="5"/>
  <c r="A719" i="5"/>
  <c r="D719" i="5" s="1"/>
  <c r="L719" i="5" s="1"/>
  <c r="O718" i="5" l="1"/>
  <c r="P718" i="5" s="1"/>
  <c r="I718" i="5"/>
  <c r="J718" i="5" s="1"/>
  <c r="F718" i="5"/>
  <c r="G717" i="5"/>
  <c r="M717" i="5"/>
  <c r="A720" i="5"/>
  <c r="D720" i="5" s="1"/>
  <c r="L720" i="5" s="1"/>
  <c r="O719" i="5" l="1"/>
  <c r="P719" i="5" s="1"/>
  <c r="I719" i="5"/>
  <c r="J719" i="5" s="1"/>
  <c r="F719" i="5"/>
  <c r="G718" i="5"/>
  <c r="M718" i="5"/>
  <c r="A721" i="5"/>
  <c r="D721" i="5" s="1"/>
  <c r="L721" i="5" s="1"/>
  <c r="O720" i="5" l="1"/>
  <c r="P720" i="5" s="1"/>
  <c r="I720" i="5"/>
  <c r="J720" i="5" s="1"/>
  <c r="F720" i="5"/>
  <c r="M719" i="5"/>
  <c r="G719" i="5"/>
  <c r="A722" i="5"/>
  <c r="D722" i="5" s="1"/>
  <c r="L722" i="5" s="1"/>
  <c r="O721" i="5" l="1"/>
  <c r="P721" i="5" s="1"/>
  <c r="I721" i="5"/>
  <c r="J721" i="5" s="1"/>
  <c r="F721" i="5"/>
  <c r="G720" i="5"/>
  <c r="M720" i="5"/>
  <c r="A723" i="5"/>
  <c r="D723" i="5" s="1"/>
  <c r="L723" i="5" s="1"/>
  <c r="O722" i="5" l="1"/>
  <c r="P722" i="5" s="1"/>
  <c r="I722" i="5"/>
  <c r="J722" i="5" s="1"/>
  <c r="F722" i="5"/>
  <c r="M721" i="5"/>
  <c r="G721" i="5"/>
  <c r="A724" i="5"/>
  <c r="D724" i="5" s="1"/>
  <c r="L724" i="5" s="1"/>
  <c r="O723" i="5" l="1"/>
  <c r="P723" i="5" s="1"/>
  <c r="I723" i="5"/>
  <c r="J723" i="5" s="1"/>
  <c r="F723" i="5"/>
  <c r="M722" i="5"/>
  <c r="G722" i="5"/>
  <c r="A725" i="5"/>
  <c r="D725" i="5" s="1"/>
  <c r="L725" i="5" s="1"/>
  <c r="O724" i="5" l="1"/>
  <c r="P724" i="5" s="1"/>
  <c r="I724" i="5"/>
  <c r="J724" i="5" s="1"/>
  <c r="F724" i="5"/>
  <c r="M723" i="5"/>
  <c r="G723" i="5"/>
  <c r="A726" i="5"/>
  <c r="D726" i="5" s="1"/>
  <c r="L726" i="5" s="1"/>
  <c r="O725" i="5" l="1"/>
  <c r="P725" i="5" s="1"/>
  <c r="I725" i="5"/>
  <c r="J725" i="5" s="1"/>
  <c r="F725" i="5"/>
  <c r="G724" i="5"/>
  <c r="M724" i="5"/>
  <c r="A727" i="5"/>
  <c r="D727" i="5" s="1"/>
  <c r="L727" i="5" s="1"/>
  <c r="O726" i="5" l="1"/>
  <c r="P726" i="5" s="1"/>
  <c r="I726" i="5"/>
  <c r="J726" i="5" s="1"/>
  <c r="F726" i="5"/>
  <c r="G725" i="5"/>
  <c r="M725" i="5"/>
  <c r="A728" i="5"/>
  <c r="D728" i="5" s="1"/>
  <c r="L728" i="5" s="1"/>
  <c r="O727" i="5" l="1"/>
  <c r="P727" i="5" s="1"/>
  <c r="F727" i="5"/>
  <c r="I727" i="5"/>
  <c r="J727" i="5" s="1"/>
  <c r="M726" i="5"/>
  <c r="G726" i="5"/>
  <c r="A729" i="5"/>
  <c r="D729" i="5" s="1"/>
  <c r="L729" i="5" s="1"/>
  <c r="O728" i="5" l="1"/>
  <c r="P728" i="5" s="1"/>
  <c r="I728" i="5"/>
  <c r="J728" i="5" s="1"/>
  <c r="F728" i="5"/>
  <c r="G727" i="5"/>
  <c r="M727" i="5"/>
  <c r="A730" i="5"/>
  <c r="D730" i="5" s="1"/>
  <c r="L730" i="5" s="1"/>
  <c r="O729" i="5" l="1"/>
  <c r="P729" i="5" s="1"/>
  <c r="I729" i="5"/>
  <c r="J729" i="5" s="1"/>
  <c r="F729" i="5"/>
  <c r="M728" i="5"/>
  <c r="G728" i="5"/>
  <c r="A731" i="5"/>
  <c r="D731" i="5" s="1"/>
  <c r="L731" i="5" s="1"/>
  <c r="O730" i="5" l="1"/>
  <c r="P730" i="5" s="1"/>
  <c r="I730" i="5"/>
  <c r="J730" i="5" s="1"/>
  <c r="F730" i="5"/>
  <c r="M729" i="5"/>
  <c r="G729" i="5"/>
  <c r="A732" i="5"/>
  <c r="D732" i="5" s="1"/>
  <c r="L732" i="5" s="1"/>
  <c r="O731" i="5" l="1"/>
  <c r="P731" i="5" s="1"/>
  <c r="I731" i="5"/>
  <c r="J731" i="5" s="1"/>
  <c r="F731" i="5"/>
  <c r="M730" i="5"/>
  <c r="G730" i="5"/>
  <c r="A733" i="5"/>
  <c r="D733" i="5" s="1"/>
  <c r="L733" i="5" s="1"/>
  <c r="O732" i="5" l="1"/>
  <c r="P732" i="5" s="1"/>
  <c r="I732" i="5"/>
  <c r="J732" i="5" s="1"/>
  <c r="F732" i="5"/>
  <c r="M731" i="5"/>
  <c r="G731" i="5"/>
  <c r="A734" i="5"/>
  <c r="D734" i="5" s="1"/>
  <c r="L734" i="5" s="1"/>
  <c r="O733" i="5" l="1"/>
  <c r="P733" i="5" s="1"/>
  <c r="I733" i="5"/>
  <c r="J733" i="5" s="1"/>
  <c r="F733" i="5"/>
  <c r="M732" i="5"/>
  <c r="G732" i="5"/>
  <c r="A735" i="5"/>
  <c r="D735" i="5" s="1"/>
  <c r="L735" i="5" s="1"/>
  <c r="O734" i="5" l="1"/>
  <c r="P734" i="5" s="1"/>
  <c r="I734" i="5"/>
  <c r="J734" i="5" s="1"/>
  <c r="F734" i="5"/>
  <c r="G733" i="5"/>
  <c r="M733" i="5"/>
  <c r="A736" i="5"/>
  <c r="D736" i="5" s="1"/>
  <c r="L736" i="5" s="1"/>
  <c r="O735" i="5" l="1"/>
  <c r="P735" i="5" s="1"/>
  <c r="I735" i="5"/>
  <c r="J735" i="5" s="1"/>
  <c r="F735" i="5"/>
  <c r="M734" i="5"/>
  <c r="G734" i="5"/>
  <c r="A737" i="5"/>
  <c r="D737" i="5" s="1"/>
  <c r="L737" i="5" s="1"/>
  <c r="O736" i="5" l="1"/>
  <c r="P736" i="5" s="1"/>
  <c r="I736" i="5"/>
  <c r="J736" i="5" s="1"/>
  <c r="F736" i="5"/>
  <c r="G735" i="5"/>
  <c r="M735" i="5"/>
  <c r="A738" i="5"/>
  <c r="D738" i="5" s="1"/>
  <c r="L738" i="5" s="1"/>
  <c r="O737" i="5" l="1"/>
  <c r="P737" i="5" s="1"/>
  <c r="I737" i="5"/>
  <c r="J737" i="5" s="1"/>
  <c r="F737" i="5"/>
  <c r="G736" i="5"/>
  <c r="M736" i="5"/>
  <c r="A739" i="5"/>
  <c r="D739" i="5" s="1"/>
  <c r="L739" i="5" s="1"/>
  <c r="O738" i="5" l="1"/>
  <c r="P738" i="5" s="1"/>
  <c r="I738" i="5"/>
  <c r="J738" i="5" s="1"/>
  <c r="F738" i="5"/>
  <c r="G737" i="5"/>
  <c r="M737" i="5"/>
  <c r="A740" i="5"/>
  <c r="D740" i="5" s="1"/>
  <c r="L740" i="5" s="1"/>
  <c r="O739" i="5" l="1"/>
  <c r="P739" i="5" s="1"/>
  <c r="I739" i="5"/>
  <c r="J739" i="5" s="1"/>
  <c r="F739" i="5"/>
  <c r="G738" i="5"/>
  <c r="M738" i="5"/>
  <c r="A741" i="5"/>
  <c r="D741" i="5" s="1"/>
  <c r="L741" i="5" s="1"/>
  <c r="O740" i="5" l="1"/>
  <c r="P740" i="5" s="1"/>
  <c r="I740" i="5"/>
  <c r="J740" i="5" s="1"/>
  <c r="F740" i="5"/>
  <c r="M739" i="5"/>
  <c r="G739" i="5"/>
  <c r="A742" i="5"/>
  <c r="D742" i="5" s="1"/>
  <c r="L742" i="5" s="1"/>
  <c r="O741" i="5" l="1"/>
  <c r="P741" i="5" s="1"/>
  <c r="I741" i="5"/>
  <c r="J741" i="5" s="1"/>
  <c r="F741" i="5"/>
  <c r="M740" i="5"/>
  <c r="G740" i="5"/>
  <c r="A743" i="5"/>
  <c r="D743" i="5" s="1"/>
  <c r="L743" i="5" s="1"/>
  <c r="O742" i="5" l="1"/>
  <c r="P742" i="5" s="1"/>
  <c r="I742" i="5"/>
  <c r="J742" i="5" s="1"/>
  <c r="F742" i="5"/>
  <c r="G741" i="5"/>
  <c r="M741" i="5"/>
  <c r="A744" i="5"/>
  <c r="D744" i="5" s="1"/>
  <c r="L744" i="5" s="1"/>
  <c r="O743" i="5" l="1"/>
  <c r="P743" i="5" s="1"/>
  <c r="I743" i="5"/>
  <c r="J743" i="5" s="1"/>
  <c r="F743" i="5"/>
  <c r="M742" i="5"/>
  <c r="G742" i="5"/>
  <c r="A745" i="5"/>
  <c r="D745" i="5" s="1"/>
  <c r="L745" i="5" s="1"/>
  <c r="O744" i="5" l="1"/>
  <c r="P744" i="5" s="1"/>
  <c r="I744" i="5"/>
  <c r="J744" i="5" s="1"/>
  <c r="F744" i="5"/>
  <c r="G743" i="5"/>
  <c r="M743" i="5"/>
  <c r="A746" i="5"/>
  <c r="D746" i="5" s="1"/>
  <c r="L746" i="5" s="1"/>
  <c r="O745" i="5" l="1"/>
  <c r="P745" i="5" s="1"/>
  <c r="I745" i="5"/>
  <c r="J745" i="5" s="1"/>
  <c r="F745" i="5"/>
  <c r="M744" i="5"/>
  <c r="G744" i="5"/>
  <c r="A747" i="5"/>
  <c r="D747" i="5" s="1"/>
  <c r="L747" i="5" s="1"/>
  <c r="O746" i="5" l="1"/>
  <c r="P746" i="5" s="1"/>
  <c r="I746" i="5"/>
  <c r="J746" i="5" s="1"/>
  <c r="F746" i="5"/>
  <c r="G745" i="5"/>
  <c r="M745" i="5"/>
  <c r="A748" i="5"/>
  <c r="D748" i="5" s="1"/>
  <c r="L748" i="5" s="1"/>
  <c r="O747" i="5" l="1"/>
  <c r="P747" i="5" s="1"/>
  <c r="I747" i="5"/>
  <c r="J747" i="5" s="1"/>
  <c r="F747" i="5"/>
  <c r="M746" i="5"/>
  <c r="G746" i="5"/>
  <c r="A749" i="5"/>
  <c r="D749" i="5" s="1"/>
  <c r="L749" i="5" s="1"/>
  <c r="O748" i="5" l="1"/>
  <c r="P748" i="5" s="1"/>
  <c r="I748" i="5"/>
  <c r="J748" i="5" s="1"/>
  <c r="F748" i="5"/>
  <c r="G747" i="5"/>
  <c r="M747" i="5"/>
  <c r="A750" i="5"/>
  <c r="D750" i="5" s="1"/>
  <c r="L750" i="5" s="1"/>
  <c r="O749" i="5" l="1"/>
  <c r="P749" i="5" s="1"/>
  <c r="I749" i="5"/>
  <c r="J749" i="5" s="1"/>
  <c r="F749" i="5"/>
  <c r="G748" i="5"/>
  <c r="M748" i="5"/>
  <c r="A751" i="5"/>
  <c r="D751" i="5" s="1"/>
  <c r="L751" i="5" s="1"/>
  <c r="O750" i="5" l="1"/>
  <c r="P750" i="5" s="1"/>
  <c r="I750" i="5"/>
  <c r="J750" i="5" s="1"/>
  <c r="F750" i="5"/>
  <c r="M749" i="5"/>
  <c r="G749" i="5"/>
  <c r="A752" i="5"/>
  <c r="D752" i="5" s="1"/>
  <c r="L752" i="5" s="1"/>
  <c r="O751" i="5" l="1"/>
  <c r="P751" i="5" s="1"/>
  <c r="F751" i="5"/>
  <c r="I751" i="5"/>
  <c r="J751" i="5" s="1"/>
  <c r="G750" i="5"/>
  <c r="M750" i="5"/>
  <c r="A753" i="5"/>
  <c r="D753" i="5" s="1"/>
  <c r="L753" i="5" s="1"/>
  <c r="O752" i="5" l="1"/>
  <c r="P752" i="5" s="1"/>
  <c r="I752" i="5"/>
  <c r="J752" i="5" s="1"/>
  <c r="F752" i="5"/>
  <c r="G751" i="5"/>
  <c r="M751" i="5"/>
  <c r="A754" i="5"/>
  <c r="D754" i="5" s="1"/>
  <c r="L754" i="5" s="1"/>
  <c r="O753" i="5" l="1"/>
  <c r="P753" i="5" s="1"/>
  <c r="I753" i="5"/>
  <c r="J753" i="5" s="1"/>
  <c r="F753" i="5"/>
  <c r="M752" i="5"/>
  <c r="G752" i="5"/>
  <c r="A755" i="5"/>
  <c r="D755" i="5" s="1"/>
  <c r="L755" i="5" s="1"/>
  <c r="O754" i="5" l="1"/>
  <c r="P754" i="5" s="1"/>
  <c r="I754" i="5"/>
  <c r="J754" i="5" s="1"/>
  <c r="F754" i="5"/>
  <c r="G753" i="5"/>
  <c r="M753" i="5"/>
  <c r="A756" i="5"/>
  <c r="D756" i="5" s="1"/>
  <c r="L756" i="5" s="1"/>
  <c r="O755" i="5" l="1"/>
  <c r="P755" i="5" s="1"/>
  <c r="F755" i="5"/>
  <c r="I755" i="5"/>
  <c r="J755" i="5" s="1"/>
  <c r="G754" i="5"/>
  <c r="M754" i="5"/>
  <c r="A757" i="5"/>
  <c r="D757" i="5" s="1"/>
  <c r="L757" i="5" s="1"/>
  <c r="O756" i="5" l="1"/>
  <c r="P756" i="5" s="1"/>
  <c r="I756" i="5"/>
  <c r="J756" i="5" s="1"/>
  <c r="F756" i="5"/>
  <c r="G755" i="5"/>
  <c r="M755" i="5"/>
  <c r="A758" i="5"/>
  <c r="D758" i="5" s="1"/>
  <c r="L758" i="5" s="1"/>
  <c r="O757" i="5" l="1"/>
  <c r="P757" i="5" s="1"/>
  <c r="I757" i="5"/>
  <c r="J757" i="5" s="1"/>
  <c r="F757" i="5"/>
  <c r="M756" i="5"/>
  <c r="G756" i="5"/>
  <c r="A759" i="5"/>
  <c r="D759" i="5" s="1"/>
  <c r="L759" i="5" s="1"/>
  <c r="O758" i="5" l="1"/>
  <c r="P758" i="5" s="1"/>
  <c r="I758" i="5"/>
  <c r="J758" i="5" s="1"/>
  <c r="F758" i="5"/>
  <c r="M757" i="5"/>
  <c r="G757" i="5"/>
  <c r="A760" i="5"/>
  <c r="D760" i="5" s="1"/>
  <c r="L760" i="5" s="1"/>
  <c r="O759" i="5" l="1"/>
  <c r="P759" i="5" s="1"/>
  <c r="I759" i="5"/>
  <c r="J759" i="5" s="1"/>
  <c r="F759" i="5"/>
  <c r="G758" i="5"/>
  <c r="M758" i="5"/>
  <c r="A761" i="5"/>
  <c r="D761" i="5" s="1"/>
  <c r="L761" i="5" s="1"/>
  <c r="O760" i="5" l="1"/>
  <c r="P760" i="5" s="1"/>
  <c r="F760" i="5"/>
  <c r="I760" i="5"/>
  <c r="J760" i="5" s="1"/>
  <c r="G759" i="5"/>
  <c r="M759" i="5"/>
  <c r="A762" i="5"/>
  <c r="D762" i="5" s="1"/>
  <c r="L762" i="5" s="1"/>
  <c r="O761" i="5" l="1"/>
  <c r="P761" i="5" s="1"/>
  <c r="I761" i="5"/>
  <c r="J761" i="5" s="1"/>
  <c r="F761" i="5"/>
  <c r="M760" i="5"/>
  <c r="G760" i="5"/>
  <c r="A763" i="5"/>
  <c r="D763" i="5" s="1"/>
  <c r="L763" i="5" s="1"/>
  <c r="O762" i="5" l="1"/>
  <c r="P762" i="5" s="1"/>
  <c r="I762" i="5"/>
  <c r="J762" i="5" s="1"/>
  <c r="F762" i="5"/>
  <c r="G761" i="5"/>
  <c r="M761" i="5"/>
  <c r="A764" i="5"/>
  <c r="D764" i="5" s="1"/>
  <c r="L764" i="5" s="1"/>
  <c r="O763" i="5" l="1"/>
  <c r="P763" i="5" s="1"/>
  <c r="I763" i="5"/>
  <c r="J763" i="5" s="1"/>
  <c r="F763" i="5"/>
  <c r="G762" i="5"/>
  <c r="M762" i="5"/>
  <c r="A765" i="5"/>
  <c r="D765" i="5" s="1"/>
  <c r="L765" i="5" s="1"/>
  <c r="O764" i="5" l="1"/>
  <c r="P764" i="5" s="1"/>
  <c r="I764" i="5"/>
  <c r="J764" i="5" s="1"/>
  <c r="F764" i="5"/>
  <c r="G763" i="5"/>
  <c r="M763" i="5"/>
  <c r="A766" i="5"/>
  <c r="D766" i="5" s="1"/>
  <c r="L766" i="5" s="1"/>
  <c r="O765" i="5" l="1"/>
  <c r="P765" i="5" s="1"/>
  <c r="I765" i="5"/>
  <c r="J765" i="5" s="1"/>
  <c r="F765" i="5"/>
  <c r="G764" i="5"/>
  <c r="M764" i="5"/>
  <c r="A767" i="5"/>
  <c r="D767" i="5" s="1"/>
  <c r="L767" i="5" s="1"/>
  <c r="O766" i="5" l="1"/>
  <c r="P766" i="5" s="1"/>
  <c r="I766" i="5"/>
  <c r="J766" i="5" s="1"/>
  <c r="F766" i="5"/>
  <c r="G765" i="5"/>
  <c r="M765" i="5"/>
  <c r="A768" i="5"/>
  <c r="D768" i="5" s="1"/>
  <c r="L768" i="5" s="1"/>
  <c r="O767" i="5" l="1"/>
  <c r="P767" i="5" s="1"/>
  <c r="I767" i="5"/>
  <c r="J767" i="5" s="1"/>
  <c r="F767" i="5"/>
  <c r="G766" i="5"/>
  <c r="M766" i="5"/>
  <c r="A769" i="5"/>
  <c r="D769" i="5" s="1"/>
  <c r="L769" i="5" s="1"/>
  <c r="O768" i="5" l="1"/>
  <c r="P768" i="5" s="1"/>
  <c r="I768" i="5"/>
  <c r="J768" i="5" s="1"/>
  <c r="F768" i="5"/>
  <c r="G767" i="5"/>
  <c r="M767" i="5"/>
  <c r="A770" i="5"/>
  <c r="D770" i="5" s="1"/>
  <c r="L770" i="5" s="1"/>
  <c r="O769" i="5" l="1"/>
  <c r="P769" i="5" s="1"/>
  <c r="I769" i="5"/>
  <c r="J769" i="5" s="1"/>
  <c r="F769" i="5"/>
  <c r="M768" i="5"/>
  <c r="G768" i="5"/>
  <c r="A771" i="5"/>
  <c r="D771" i="5" s="1"/>
  <c r="L771" i="5" s="1"/>
  <c r="O770" i="5" l="1"/>
  <c r="P770" i="5" s="1"/>
  <c r="F770" i="5"/>
  <c r="I770" i="5"/>
  <c r="J770" i="5" s="1"/>
  <c r="M769" i="5"/>
  <c r="G769" i="5"/>
  <c r="A772" i="5"/>
  <c r="D772" i="5" s="1"/>
  <c r="L772" i="5" s="1"/>
  <c r="O771" i="5" l="1"/>
  <c r="P771" i="5" s="1"/>
  <c r="I771" i="5"/>
  <c r="J771" i="5" s="1"/>
  <c r="F771" i="5"/>
  <c r="M770" i="5"/>
  <c r="G770" i="5"/>
  <c r="A773" i="5"/>
  <c r="D773" i="5" s="1"/>
  <c r="L773" i="5" s="1"/>
  <c r="O772" i="5" l="1"/>
  <c r="P772" i="5" s="1"/>
  <c r="I772" i="5"/>
  <c r="J772" i="5" s="1"/>
  <c r="F772" i="5"/>
  <c r="G771" i="5"/>
  <c r="M771" i="5"/>
  <c r="A774" i="5"/>
  <c r="D774" i="5" s="1"/>
  <c r="L774" i="5" s="1"/>
  <c r="O773" i="5" l="1"/>
  <c r="P773" i="5" s="1"/>
  <c r="I773" i="5"/>
  <c r="J773" i="5" s="1"/>
  <c r="F773" i="5"/>
  <c r="G772" i="5"/>
  <c r="M772" i="5"/>
  <c r="A775" i="5"/>
  <c r="D775" i="5" s="1"/>
  <c r="L775" i="5" s="1"/>
  <c r="O774" i="5" l="1"/>
  <c r="P774" i="5" s="1"/>
  <c r="I774" i="5"/>
  <c r="J774" i="5" s="1"/>
  <c r="F774" i="5"/>
  <c r="M773" i="5"/>
  <c r="G773" i="5"/>
  <c r="A776" i="5"/>
  <c r="D776" i="5" s="1"/>
  <c r="L776" i="5" s="1"/>
  <c r="O775" i="5" l="1"/>
  <c r="P775" i="5" s="1"/>
  <c r="I775" i="5"/>
  <c r="J775" i="5" s="1"/>
  <c r="F775" i="5"/>
  <c r="M774" i="5"/>
  <c r="G774" i="5"/>
  <c r="A777" i="5"/>
  <c r="D777" i="5" s="1"/>
  <c r="L777" i="5" s="1"/>
  <c r="O776" i="5" l="1"/>
  <c r="P776" i="5" s="1"/>
  <c r="I776" i="5"/>
  <c r="J776" i="5" s="1"/>
  <c r="F776" i="5"/>
  <c r="M775" i="5"/>
  <c r="G775" i="5"/>
  <c r="A778" i="5"/>
  <c r="D778" i="5" s="1"/>
  <c r="L778" i="5" s="1"/>
  <c r="O777" i="5" l="1"/>
  <c r="P777" i="5" s="1"/>
  <c r="I777" i="5"/>
  <c r="J777" i="5" s="1"/>
  <c r="F777" i="5"/>
  <c r="M776" i="5"/>
  <c r="G776" i="5"/>
  <c r="A779" i="5"/>
  <c r="D779" i="5" s="1"/>
  <c r="L779" i="5" s="1"/>
  <c r="O778" i="5" l="1"/>
  <c r="P778" i="5" s="1"/>
  <c r="I778" i="5"/>
  <c r="J778" i="5" s="1"/>
  <c r="F778" i="5"/>
  <c r="G777" i="5"/>
  <c r="M777" i="5"/>
  <c r="A780" i="5"/>
  <c r="D780" i="5" s="1"/>
  <c r="L780" i="5" s="1"/>
  <c r="O779" i="5" l="1"/>
  <c r="P779" i="5" s="1"/>
  <c r="I779" i="5"/>
  <c r="J779" i="5" s="1"/>
  <c r="F779" i="5"/>
  <c r="M778" i="5"/>
  <c r="G778" i="5"/>
  <c r="A781" i="5"/>
  <c r="D781" i="5" s="1"/>
  <c r="L781" i="5" s="1"/>
  <c r="O780" i="5" l="1"/>
  <c r="P780" i="5" s="1"/>
  <c r="I780" i="5"/>
  <c r="J780" i="5" s="1"/>
  <c r="F780" i="5"/>
  <c r="M779" i="5"/>
  <c r="G779" i="5"/>
  <c r="A782" i="5"/>
  <c r="D782" i="5" s="1"/>
  <c r="L782" i="5" s="1"/>
  <c r="O781" i="5" l="1"/>
  <c r="P781" i="5" s="1"/>
  <c r="I781" i="5"/>
  <c r="J781" i="5" s="1"/>
  <c r="F781" i="5"/>
  <c r="G780" i="5"/>
  <c r="M780" i="5"/>
  <c r="A783" i="5"/>
  <c r="D783" i="5" s="1"/>
  <c r="L783" i="5" s="1"/>
  <c r="O782" i="5" l="1"/>
  <c r="P782" i="5" s="1"/>
  <c r="I782" i="5"/>
  <c r="J782" i="5" s="1"/>
  <c r="F782" i="5"/>
  <c r="G781" i="5"/>
  <c r="M781" i="5"/>
  <c r="A784" i="5"/>
  <c r="D784" i="5" s="1"/>
  <c r="L784" i="5" s="1"/>
  <c r="O783" i="5" l="1"/>
  <c r="P783" i="5" s="1"/>
  <c r="I783" i="5"/>
  <c r="J783" i="5" s="1"/>
  <c r="F783" i="5"/>
  <c r="G782" i="5"/>
  <c r="M782" i="5"/>
  <c r="A785" i="5"/>
  <c r="D785" i="5" s="1"/>
  <c r="L785" i="5" s="1"/>
  <c r="O784" i="5" l="1"/>
  <c r="P784" i="5" s="1"/>
  <c r="I784" i="5"/>
  <c r="J784" i="5" s="1"/>
  <c r="F784" i="5"/>
  <c r="G783" i="5"/>
  <c r="M783" i="5"/>
  <c r="A786" i="5"/>
  <c r="D786" i="5" s="1"/>
  <c r="L786" i="5" s="1"/>
  <c r="O785" i="5" l="1"/>
  <c r="P785" i="5" s="1"/>
  <c r="I785" i="5"/>
  <c r="J785" i="5" s="1"/>
  <c r="F785" i="5"/>
  <c r="G784" i="5"/>
  <c r="M784" i="5"/>
  <c r="A787" i="5"/>
  <c r="D787" i="5" s="1"/>
  <c r="L787" i="5" s="1"/>
  <c r="O786" i="5" l="1"/>
  <c r="P786" i="5" s="1"/>
  <c r="I786" i="5"/>
  <c r="J786" i="5" s="1"/>
  <c r="F786" i="5"/>
  <c r="G785" i="5"/>
  <c r="M785" i="5"/>
  <c r="A788" i="5"/>
  <c r="D788" i="5" s="1"/>
  <c r="L788" i="5" s="1"/>
  <c r="O787" i="5" l="1"/>
  <c r="P787" i="5" s="1"/>
  <c r="I787" i="5"/>
  <c r="J787" i="5" s="1"/>
  <c r="F787" i="5"/>
  <c r="M786" i="5"/>
  <c r="G786" i="5"/>
  <c r="A789" i="5"/>
  <c r="D789" i="5" s="1"/>
  <c r="L789" i="5" s="1"/>
  <c r="O788" i="5" l="1"/>
  <c r="P788" i="5" s="1"/>
  <c r="I788" i="5"/>
  <c r="J788" i="5" s="1"/>
  <c r="F788" i="5"/>
  <c r="G787" i="5"/>
  <c r="M787" i="5"/>
  <c r="A790" i="5"/>
  <c r="D790" i="5" s="1"/>
  <c r="L790" i="5" s="1"/>
  <c r="O789" i="5" l="1"/>
  <c r="P789" i="5" s="1"/>
  <c r="I789" i="5"/>
  <c r="J789" i="5" s="1"/>
  <c r="F789" i="5"/>
  <c r="M788" i="5"/>
  <c r="G788" i="5"/>
  <c r="A791" i="5"/>
  <c r="D791" i="5" s="1"/>
  <c r="L791" i="5" s="1"/>
  <c r="O790" i="5" l="1"/>
  <c r="P790" i="5" s="1"/>
  <c r="I790" i="5"/>
  <c r="J790" i="5" s="1"/>
  <c r="F790" i="5"/>
  <c r="G789" i="5"/>
  <c r="M789" i="5"/>
  <c r="A792" i="5"/>
  <c r="D792" i="5" s="1"/>
  <c r="L792" i="5" s="1"/>
  <c r="O791" i="5" l="1"/>
  <c r="P791" i="5" s="1"/>
  <c r="I791" i="5"/>
  <c r="J791" i="5" s="1"/>
  <c r="F791" i="5"/>
  <c r="M790" i="5"/>
  <c r="G790" i="5"/>
  <c r="A793" i="5"/>
  <c r="D793" i="5" s="1"/>
  <c r="L793" i="5" s="1"/>
  <c r="O792" i="5" l="1"/>
  <c r="P792" i="5" s="1"/>
  <c r="I792" i="5"/>
  <c r="J792" i="5" s="1"/>
  <c r="F792" i="5"/>
  <c r="M791" i="5"/>
  <c r="G791" i="5"/>
  <c r="A794" i="5"/>
  <c r="D794" i="5" s="1"/>
  <c r="L794" i="5" s="1"/>
  <c r="O793" i="5" l="1"/>
  <c r="P793" i="5" s="1"/>
  <c r="I793" i="5"/>
  <c r="J793" i="5" s="1"/>
  <c r="F793" i="5"/>
  <c r="M792" i="5"/>
  <c r="G792" i="5"/>
  <c r="A795" i="5"/>
  <c r="D795" i="5" s="1"/>
  <c r="L795" i="5" s="1"/>
  <c r="O794" i="5" l="1"/>
  <c r="P794" i="5" s="1"/>
  <c r="I794" i="5"/>
  <c r="J794" i="5" s="1"/>
  <c r="F794" i="5"/>
  <c r="G793" i="5"/>
  <c r="M793" i="5"/>
  <c r="A796" i="5"/>
  <c r="D796" i="5" s="1"/>
  <c r="L796" i="5" s="1"/>
  <c r="O795" i="5" l="1"/>
  <c r="P795" i="5" s="1"/>
  <c r="I795" i="5"/>
  <c r="J795" i="5" s="1"/>
  <c r="F795" i="5"/>
  <c r="M794" i="5"/>
  <c r="G794" i="5"/>
  <c r="A797" i="5"/>
  <c r="D797" i="5" s="1"/>
  <c r="L797" i="5" s="1"/>
  <c r="O796" i="5" l="1"/>
  <c r="P796" i="5" s="1"/>
  <c r="F796" i="5"/>
  <c r="I796" i="5"/>
  <c r="J796" i="5" s="1"/>
  <c r="M795" i="5"/>
  <c r="G795" i="5"/>
  <c r="A798" i="5"/>
  <c r="D798" i="5" s="1"/>
  <c r="L798" i="5" s="1"/>
  <c r="O797" i="5" l="1"/>
  <c r="P797" i="5" s="1"/>
  <c r="I797" i="5"/>
  <c r="J797" i="5" s="1"/>
  <c r="F797" i="5"/>
  <c r="G796" i="5"/>
  <c r="M796" i="5"/>
  <c r="A799" i="5"/>
  <c r="D799" i="5" s="1"/>
  <c r="L799" i="5" s="1"/>
  <c r="O798" i="5" l="1"/>
  <c r="P798" i="5" s="1"/>
  <c r="I798" i="5"/>
  <c r="J798" i="5" s="1"/>
  <c r="F798" i="5"/>
  <c r="G797" i="5"/>
  <c r="M797" i="5"/>
  <c r="A800" i="5"/>
  <c r="D800" i="5" s="1"/>
  <c r="L800" i="5" s="1"/>
  <c r="O799" i="5" l="1"/>
  <c r="P799" i="5" s="1"/>
  <c r="I799" i="5"/>
  <c r="J799" i="5" s="1"/>
  <c r="F799" i="5"/>
  <c r="M798" i="5"/>
  <c r="G798" i="5"/>
  <c r="A801" i="5"/>
  <c r="D801" i="5" s="1"/>
  <c r="L801" i="5" s="1"/>
  <c r="O800" i="5" l="1"/>
  <c r="P800" i="5" s="1"/>
  <c r="I800" i="5"/>
  <c r="J800" i="5" s="1"/>
  <c r="F800" i="5"/>
  <c r="G799" i="5"/>
  <c r="M799" i="5"/>
  <c r="A802" i="5"/>
  <c r="D802" i="5" s="1"/>
  <c r="L802" i="5" s="1"/>
  <c r="O801" i="5" l="1"/>
  <c r="P801" i="5" s="1"/>
  <c r="I801" i="5"/>
  <c r="J801" i="5" s="1"/>
  <c r="F801" i="5"/>
  <c r="G800" i="5"/>
  <c r="M800" i="5"/>
  <c r="A803" i="5"/>
  <c r="D803" i="5" s="1"/>
  <c r="L803" i="5" s="1"/>
  <c r="O802" i="5" l="1"/>
  <c r="P802" i="5" s="1"/>
  <c r="I802" i="5"/>
  <c r="J802" i="5" s="1"/>
  <c r="F802" i="5"/>
  <c r="G801" i="5"/>
  <c r="M801" i="5"/>
  <c r="A804" i="5"/>
  <c r="D804" i="5" s="1"/>
  <c r="L804" i="5" s="1"/>
  <c r="O803" i="5" l="1"/>
  <c r="P803" i="5" s="1"/>
  <c r="I803" i="5"/>
  <c r="J803" i="5" s="1"/>
  <c r="F803" i="5"/>
  <c r="G802" i="5"/>
  <c r="M802" i="5"/>
  <c r="A805" i="5"/>
  <c r="D805" i="5" s="1"/>
  <c r="L805" i="5" s="1"/>
  <c r="O804" i="5" l="1"/>
  <c r="P804" i="5" s="1"/>
  <c r="I804" i="5"/>
  <c r="J804" i="5" s="1"/>
  <c r="F804" i="5"/>
  <c r="M803" i="5"/>
  <c r="G803" i="5"/>
  <c r="A806" i="5"/>
  <c r="D806" i="5" s="1"/>
  <c r="L806" i="5" s="1"/>
  <c r="O805" i="5" l="1"/>
  <c r="P805" i="5" s="1"/>
  <c r="F805" i="5"/>
  <c r="I805" i="5"/>
  <c r="J805" i="5" s="1"/>
  <c r="G804" i="5"/>
  <c r="M804" i="5"/>
  <c r="A807" i="5"/>
  <c r="D807" i="5" s="1"/>
  <c r="L807" i="5" s="1"/>
  <c r="O806" i="5" l="1"/>
  <c r="P806" i="5" s="1"/>
  <c r="F806" i="5"/>
  <c r="I806" i="5"/>
  <c r="J806" i="5" s="1"/>
  <c r="G805" i="5"/>
  <c r="M805" i="5"/>
  <c r="A808" i="5"/>
  <c r="D808" i="5" s="1"/>
  <c r="L808" i="5" s="1"/>
  <c r="O807" i="5" l="1"/>
  <c r="P807" i="5" s="1"/>
  <c r="F807" i="5"/>
  <c r="I807" i="5"/>
  <c r="J807" i="5" s="1"/>
  <c r="M806" i="5"/>
  <c r="G806" i="5"/>
  <c r="A809" i="5"/>
  <c r="D809" i="5" s="1"/>
  <c r="L809" i="5" s="1"/>
  <c r="O808" i="5" l="1"/>
  <c r="P808" i="5" s="1"/>
  <c r="I808" i="5"/>
  <c r="J808" i="5" s="1"/>
  <c r="F808" i="5"/>
  <c r="G807" i="5"/>
  <c r="M807" i="5"/>
  <c r="A810" i="5"/>
  <c r="D810" i="5" s="1"/>
  <c r="L810" i="5" s="1"/>
  <c r="O809" i="5" l="1"/>
  <c r="P809" i="5" s="1"/>
  <c r="I809" i="5"/>
  <c r="J809" i="5" s="1"/>
  <c r="F809" i="5"/>
  <c r="M808" i="5"/>
  <c r="G808" i="5"/>
  <c r="A811" i="5"/>
  <c r="D811" i="5" s="1"/>
  <c r="L811" i="5" s="1"/>
  <c r="O810" i="5" l="1"/>
  <c r="P810" i="5" s="1"/>
  <c r="I810" i="5"/>
  <c r="J810" i="5" s="1"/>
  <c r="F810" i="5"/>
  <c r="G809" i="5"/>
  <c r="M809" i="5"/>
  <c r="A812" i="5"/>
  <c r="D812" i="5" s="1"/>
  <c r="L812" i="5" s="1"/>
  <c r="O811" i="5" l="1"/>
  <c r="P811" i="5" s="1"/>
  <c r="I811" i="5"/>
  <c r="J811" i="5" s="1"/>
  <c r="F811" i="5"/>
  <c r="G810" i="5"/>
  <c r="M810" i="5"/>
  <c r="A813" i="5"/>
  <c r="D813" i="5" s="1"/>
  <c r="L813" i="5" s="1"/>
  <c r="O812" i="5" l="1"/>
  <c r="P812" i="5" s="1"/>
  <c r="I812" i="5"/>
  <c r="J812" i="5" s="1"/>
  <c r="F812" i="5"/>
  <c r="G811" i="5"/>
  <c r="M811" i="5"/>
  <c r="A814" i="5"/>
  <c r="D814" i="5" s="1"/>
  <c r="L814" i="5" s="1"/>
  <c r="O813" i="5" l="1"/>
  <c r="P813" i="5" s="1"/>
  <c r="I813" i="5"/>
  <c r="J813" i="5" s="1"/>
  <c r="F813" i="5"/>
  <c r="G812" i="5"/>
  <c r="M812" i="5"/>
  <c r="A815" i="5"/>
  <c r="D815" i="5" s="1"/>
  <c r="L815" i="5" s="1"/>
  <c r="O814" i="5" l="1"/>
  <c r="P814" i="5" s="1"/>
  <c r="I814" i="5"/>
  <c r="J814" i="5" s="1"/>
  <c r="F814" i="5"/>
  <c r="G813" i="5"/>
  <c r="M813" i="5"/>
  <c r="A816" i="5"/>
  <c r="D816" i="5" s="1"/>
  <c r="L816" i="5" s="1"/>
  <c r="O815" i="5" l="1"/>
  <c r="P815" i="5" s="1"/>
  <c r="I815" i="5"/>
  <c r="J815" i="5" s="1"/>
  <c r="F815" i="5"/>
  <c r="M814" i="5"/>
  <c r="G814" i="5"/>
  <c r="A817" i="5"/>
  <c r="D817" i="5" s="1"/>
  <c r="L817" i="5" s="1"/>
  <c r="O816" i="5" l="1"/>
  <c r="P816" i="5" s="1"/>
  <c r="F816" i="5"/>
  <c r="I816" i="5"/>
  <c r="J816" i="5" s="1"/>
  <c r="M815" i="5"/>
  <c r="G815" i="5"/>
  <c r="A818" i="5"/>
  <c r="D818" i="5" s="1"/>
  <c r="L818" i="5" s="1"/>
  <c r="O817" i="5" l="1"/>
  <c r="P817" i="5" s="1"/>
  <c r="I817" i="5"/>
  <c r="J817" i="5" s="1"/>
  <c r="F817" i="5"/>
  <c r="G816" i="5"/>
  <c r="M816" i="5"/>
  <c r="A819" i="5"/>
  <c r="D819" i="5" s="1"/>
  <c r="L819" i="5" s="1"/>
  <c r="O818" i="5" l="1"/>
  <c r="P818" i="5" s="1"/>
  <c r="I818" i="5"/>
  <c r="J818" i="5" s="1"/>
  <c r="F818" i="5"/>
  <c r="M817" i="5"/>
  <c r="G817" i="5"/>
  <c r="A820" i="5"/>
  <c r="D820" i="5" s="1"/>
  <c r="L820" i="5" s="1"/>
  <c r="O819" i="5" l="1"/>
  <c r="P819" i="5" s="1"/>
  <c r="F819" i="5"/>
  <c r="I819" i="5"/>
  <c r="J819" i="5" s="1"/>
  <c r="G818" i="5"/>
  <c r="M818" i="5"/>
  <c r="A821" i="5"/>
  <c r="D821" i="5" s="1"/>
  <c r="L821" i="5" s="1"/>
  <c r="O820" i="5" l="1"/>
  <c r="P820" i="5" s="1"/>
  <c r="F820" i="5"/>
  <c r="I820" i="5"/>
  <c r="J820" i="5" s="1"/>
  <c r="G819" i="5"/>
  <c r="M819" i="5"/>
  <c r="A822" i="5"/>
  <c r="D822" i="5" s="1"/>
  <c r="L822" i="5" s="1"/>
  <c r="O821" i="5" l="1"/>
  <c r="P821" i="5" s="1"/>
  <c r="I821" i="5"/>
  <c r="J821" i="5" s="1"/>
  <c r="F821" i="5"/>
  <c r="M820" i="5"/>
  <c r="G820" i="5"/>
  <c r="A823" i="5"/>
  <c r="D823" i="5" s="1"/>
  <c r="L823" i="5" s="1"/>
  <c r="O822" i="5" l="1"/>
  <c r="P822" i="5" s="1"/>
  <c r="I822" i="5"/>
  <c r="J822" i="5" s="1"/>
  <c r="F822" i="5"/>
  <c r="M821" i="5"/>
  <c r="G821" i="5"/>
  <c r="A824" i="5"/>
  <c r="D824" i="5" s="1"/>
  <c r="L824" i="5" s="1"/>
  <c r="O823" i="5" l="1"/>
  <c r="P823" i="5" s="1"/>
  <c r="I823" i="5"/>
  <c r="J823" i="5" s="1"/>
  <c r="F823" i="5"/>
  <c r="G822" i="5"/>
  <c r="M822" i="5"/>
  <c r="A825" i="5"/>
  <c r="D825" i="5" s="1"/>
  <c r="L825" i="5" s="1"/>
  <c r="O824" i="5" l="1"/>
  <c r="P824" i="5" s="1"/>
  <c r="I824" i="5"/>
  <c r="J824" i="5" s="1"/>
  <c r="F824" i="5"/>
  <c r="G823" i="5"/>
  <c r="M823" i="5"/>
  <c r="A826" i="5"/>
  <c r="D826" i="5" s="1"/>
  <c r="L826" i="5" s="1"/>
  <c r="O825" i="5" l="1"/>
  <c r="P825" i="5" s="1"/>
  <c r="I825" i="5"/>
  <c r="J825" i="5" s="1"/>
  <c r="F825" i="5"/>
  <c r="G824" i="5"/>
  <c r="M824" i="5"/>
  <c r="A827" i="5"/>
  <c r="D827" i="5" s="1"/>
  <c r="L827" i="5" s="1"/>
  <c r="O826" i="5" l="1"/>
  <c r="P826" i="5" s="1"/>
  <c r="I826" i="5"/>
  <c r="J826" i="5" s="1"/>
  <c r="F826" i="5"/>
  <c r="G825" i="5"/>
  <c r="M825" i="5"/>
  <c r="A828" i="5"/>
  <c r="D828" i="5" s="1"/>
  <c r="L828" i="5" s="1"/>
  <c r="O827" i="5" l="1"/>
  <c r="P827" i="5" s="1"/>
  <c r="I827" i="5"/>
  <c r="J827" i="5" s="1"/>
  <c r="F827" i="5"/>
  <c r="G826" i="5"/>
  <c r="M826" i="5"/>
  <c r="A829" i="5"/>
  <c r="D829" i="5" s="1"/>
  <c r="L829" i="5" s="1"/>
  <c r="O828" i="5" l="1"/>
  <c r="P828" i="5" s="1"/>
  <c r="I828" i="5"/>
  <c r="J828" i="5" s="1"/>
  <c r="F828" i="5"/>
  <c r="G827" i="5"/>
  <c r="M827" i="5"/>
  <c r="A830" i="5"/>
  <c r="D830" i="5" s="1"/>
  <c r="L830" i="5" s="1"/>
  <c r="O829" i="5" l="1"/>
  <c r="P829" i="5" s="1"/>
  <c r="I829" i="5"/>
  <c r="J829" i="5" s="1"/>
  <c r="F829" i="5"/>
  <c r="M828" i="5"/>
  <c r="G828" i="5"/>
  <c r="A831" i="5"/>
  <c r="D831" i="5" s="1"/>
  <c r="L831" i="5" s="1"/>
  <c r="O830" i="5" l="1"/>
  <c r="P830" i="5" s="1"/>
  <c r="I830" i="5"/>
  <c r="J830" i="5" s="1"/>
  <c r="F830" i="5"/>
  <c r="M829" i="5"/>
  <c r="G829" i="5"/>
  <c r="A832" i="5"/>
  <c r="D832" i="5" s="1"/>
  <c r="L832" i="5" s="1"/>
  <c r="O831" i="5" l="1"/>
  <c r="P831" i="5" s="1"/>
  <c r="I831" i="5"/>
  <c r="J831" i="5" s="1"/>
  <c r="F831" i="5"/>
  <c r="G830" i="5"/>
  <c r="M830" i="5"/>
  <c r="A833" i="5"/>
  <c r="D833" i="5" s="1"/>
  <c r="L833" i="5" s="1"/>
  <c r="O832" i="5" l="1"/>
  <c r="P832" i="5" s="1"/>
  <c r="I832" i="5"/>
  <c r="J832" i="5" s="1"/>
  <c r="F832" i="5"/>
  <c r="G831" i="5"/>
  <c r="M831" i="5"/>
  <c r="A834" i="5"/>
  <c r="D834" i="5" s="1"/>
  <c r="L834" i="5" s="1"/>
  <c r="O833" i="5" l="1"/>
  <c r="P833" i="5" s="1"/>
  <c r="I833" i="5"/>
  <c r="J833" i="5" s="1"/>
  <c r="F833" i="5"/>
  <c r="G832" i="5"/>
  <c r="M832" i="5"/>
  <c r="A835" i="5"/>
  <c r="D835" i="5" s="1"/>
  <c r="L835" i="5" s="1"/>
  <c r="O834" i="5" l="1"/>
  <c r="P834" i="5" s="1"/>
  <c r="F834" i="5"/>
  <c r="I834" i="5"/>
  <c r="J834" i="5" s="1"/>
  <c r="M833" i="5"/>
  <c r="G833" i="5"/>
  <c r="A836" i="5"/>
  <c r="D836" i="5" s="1"/>
  <c r="L836" i="5" s="1"/>
  <c r="O835" i="5" l="1"/>
  <c r="P835" i="5" s="1"/>
  <c r="I835" i="5"/>
  <c r="J835" i="5" s="1"/>
  <c r="F835" i="5"/>
  <c r="G834" i="5"/>
  <c r="M834" i="5"/>
  <c r="A837" i="5"/>
  <c r="D837" i="5" s="1"/>
  <c r="L837" i="5" s="1"/>
  <c r="O836" i="5" l="1"/>
  <c r="P836" i="5" s="1"/>
  <c r="I836" i="5"/>
  <c r="J836" i="5" s="1"/>
  <c r="F836" i="5"/>
  <c r="M835" i="5"/>
  <c r="G835" i="5"/>
  <c r="A838" i="5"/>
  <c r="D838" i="5" s="1"/>
  <c r="L838" i="5" s="1"/>
  <c r="O837" i="5" l="1"/>
  <c r="P837" i="5" s="1"/>
  <c r="I837" i="5"/>
  <c r="J837" i="5" s="1"/>
  <c r="F837" i="5"/>
  <c r="G836" i="5"/>
  <c r="M836" i="5"/>
  <c r="A839" i="5"/>
  <c r="D839" i="5" s="1"/>
  <c r="L839" i="5" s="1"/>
  <c r="O838" i="5" l="1"/>
  <c r="P838" i="5" s="1"/>
  <c r="I838" i="5"/>
  <c r="J838" i="5" s="1"/>
  <c r="F838" i="5"/>
  <c r="M837" i="5"/>
  <c r="G837" i="5"/>
  <c r="A840" i="5"/>
  <c r="D840" i="5" s="1"/>
  <c r="L840" i="5" s="1"/>
  <c r="O839" i="5" l="1"/>
  <c r="P839" i="5" s="1"/>
  <c r="F839" i="5"/>
  <c r="I839" i="5"/>
  <c r="J839" i="5" s="1"/>
  <c r="G838" i="5"/>
  <c r="M838" i="5"/>
  <c r="A841" i="5"/>
  <c r="D841" i="5" s="1"/>
  <c r="L841" i="5" s="1"/>
  <c r="O840" i="5" l="1"/>
  <c r="P840" i="5" s="1"/>
  <c r="I840" i="5"/>
  <c r="J840" i="5" s="1"/>
  <c r="F840" i="5"/>
  <c r="M839" i="5"/>
  <c r="G839" i="5"/>
  <c r="A842" i="5"/>
  <c r="D842" i="5" s="1"/>
  <c r="L842" i="5" s="1"/>
  <c r="O841" i="5" l="1"/>
  <c r="P841" i="5" s="1"/>
  <c r="I841" i="5"/>
  <c r="J841" i="5" s="1"/>
  <c r="F841" i="5"/>
  <c r="M840" i="5"/>
  <c r="G840" i="5"/>
  <c r="A843" i="5"/>
  <c r="D843" i="5" s="1"/>
  <c r="L843" i="5" s="1"/>
  <c r="O842" i="5" l="1"/>
  <c r="P842" i="5" s="1"/>
  <c r="I842" i="5"/>
  <c r="J842" i="5" s="1"/>
  <c r="F842" i="5"/>
  <c r="G841" i="5"/>
  <c r="M841" i="5"/>
  <c r="A844" i="5"/>
  <c r="D844" i="5" s="1"/>
  <c r="L844" i="5" s="1"/>
  <c r="O843" i="5" l="1"/>
  <c r="P843" i="5" s="1"/>
  <c r="I843" i="5"/>
  <c r="J843" i="5" s="1"/>
  <c r="F843" i="5"/>
  <c r="G842" i="5"/>
  <c r="M842" i="5"/>
  <c r="A845" i="5"/>
  <c r="D845" i="5" s="1"/>
  <c r="L845" i="5" s="1"/>
  <c r="O844" i="5" l="1"/>
  <c r="P844" i="5" s="1"/>
  <c r="I844" i="5"/>
  <c r="J844" i="5" s="1"/>
  <c r="F844" i="5"/>
  <c r="M843" i="5"/>
  <c r="G843" i="5"/>
  <c r="A846" i="5"/>
  <c r="D846" i="5" s="1"/>
  <c r="L846" i="5" s="1"/>
  <c r="O845" i="5" l="1"/>
  <c r="P845" i="5" s="1"/>
  <c r="I845" i="5"/>
  <c r="J845" i="5" s="1"/>
  <c r="F845" i="5"/>
  <c r="M844" i="5"/>
  <c r="G844" i="5"/>
  <c r="A847" i="5"/>
  <c r="D847" i="5" s="1"/>
  <c r="L847" i="5" s="1"/>
  <c r="O846" i="5" l="1"/>
  <c r="P846" i="5" s="1"/>
  <c r="I846" i="5"/>
  <c r="J846" i="5" s="1"/>
  <c r="F846" i="5"/>
  <c r="G845" i="5"/>
  <c r="M845" i="5"/>
  <c r="A848" i="5"/>
  <c r="D848" i="5" s="1"/>
  <c r="L848" i="5" s="1"/>
  <c r="O847" i="5" l="1"/>
  <c r="P847" i="5" s="1"/>
  <c r="I847" i="5"/>
  <c r="J847" i="5" s="1"/>
  <c r="F847" i="5"/>
  <c r="M846" i="5"/>
  <c r="G846" i="5"/>
  <c r="A849" i="5"/>
  <c r="D849" i="5" s="1"/>
  <c r="L849" i="5" s="1"/>
  <c r="O848" i="5" l="1"/>
  <c r="P848" i="5" s="1"/>
  <c r="F848" i="5"/>
  <c r="I848" i="5"/>
  <c r="J848" i="5" s="1"/>
  <c r="G847" i="5"/>
  <c r="M847" i="5"/>
  <c r="A850" i="5"/>
  <c r="D850" i="5" s="1"/>
  <c r="L850" i="5" s="1"/>
  <c r="O849" i="5" l="1"/>
  <c r="P849" i="5" s="1"/>
  <c r="I849" i="5"/>
  <c r="J849" i="5" s="1"/>
  <c r="F849" i="5"/>
  <c r="G848" i="5"/>
  <c r="M848" i="5"/>
  <c r="A851" i="5"/>
  <c r="D851" i="5" s="1"/>
  <c r="L851" i="5" s="1"/>
  <c r="O850" i="5" l="1"/>
  <c r="P850" i="5" s="1"/>
  <c r="I850" i="5"/>
  <c r="J850" i="5" s="1"/>
  <c r="F850" i="5"/>
  <c r="G849" i="5"/>
  <c r="M849" i="5"/>
  <c r="A852" i="5"/>
  <c r="D852" i="5" s="1"/>
  <c r="L852" i="5" s="1"/>
  <c r="O851" i="5" l="1"/>
  <c r="P851" i="5" s="1"/>
  <c r="I851" i="5"/>
  <c r="J851" i="5" s="1"/>
  <c r="F851" i="5"/>
  <c r="G850" i="5"/>
  <c r="M850" i="5"/>
  <c r="A853" i="5"/>
  <c r="D853" i="5" s="1"/>
  <c r="L853" i="5" s="1"/>
  <c r="O852" i="5" l="1"/>
  <c r="P852" i="5" s="1"/>
  <c r="I852" i="5"/>
  <c r="J852" i="5" s="1"/>
  <c r="F852" i="5"/>
  <c r="G851" i="5"/>
  <c r="M851" i="5"/>
  <c r="A854" i="5"/>
  <c r="D854" i="5" s="1"/>
  <c r="L854" i="5" s="1"/>
  <c r="O853" i="5" l="1"/>
  <c r="P853" i="5" s="1"/>
  <c r="I853" i="5"/>
  <c r="J853" i="5" s="1"/>
  <c r="F853" i="5"/>
  <c r="M852" i="5"/>
  <c r="G852" i="5"/>
  <c r="A855" i="5"/>
  <c r="D855" i="5" s="1"/>
  <c r="L855" i="5" s="1"/>
  <c r="O854" i="5" l="1"/>
  <c r="P854" i="5" s="1"/>
  <c r="I854" i="5"/>
  <c r="J854" i="5" s="1"/>
  <c r="F854" i="5"/>
  <c r="M853" i="5"/>
  <c r="G853" i="5"/>
  <c r="A856" i="5"/>
  <c r="D856" i="5" s="1"/>
  <c r="L856" i="5" s="1"/>
  <c r="O855" i="5" l="1"/>
  <c r="P855" i="5" s="1"/>
  <c r="I855" i="5"/>
  <c r="J855" i="5" s="1"/>
  <c r="F855" i="5"/>
  <c r="G854" i="5"/>
  <c r="M854" i="5"/>
  <c r="A857" i="5"/>
  <c r="D857" i="5" s="1"/>
  <c r="L857" i="5" s="1"/>
  <c r="O856" i="5" l="1"/>
  <c r="P856" i="5" s="1"/>
  <c r="I856" i="5"/>
  <c r="J856" i="5" s="1"/>
  <c r="F856" i="5"/>
  <c r="M855" i="5"/>
  <c r="G855" i="5"/>
  <c r="A858" i="5"/>
  <c r="D858" i="5" s="1"/>
  <c r="L858" i="5" s="1"/>
  <c r="O857" i="5" l="1"/>
  <c r="P857" i="5" s="1"/>
  <c r="I857" i="5"/>
  <c r="J857" i="5" s="1"/>
  <c r="F857" i="5"/>
  <c r="G856" i="5"/>
  <c r="M856" i="5"/>
  <c r="A859" i="5"/>
  <c r="D859" i="5" s="1"/>
  <c r="L859" i="5" s="1"/>
  <c r="O858" i="5" l="1"/>
  <c r="P858" i="5" s="1"/>
  <c r="I858" i="5"/>
  <c r="J858" i="5" s="1"/>
  <c r="F858" i="5"/>
  <c r="G857" i="5"/>
  <c r="M857" i="5"/>
  <c r="A860" i="5"/>
  <c r="D860" i="5" s="1"/>
  <c r="L860" i="5" s="1"/>
  <c r="O859" i="5" l="1"/>
  <c r="P859" i="5" s="1"/>
  <c r="I859" i="5"/>
  <c r="J859" i="5" s="1"/>
  <c r="F859" i="5"/>
  <c r="M858" i="5"/>
  <c r="G858" i="5"/>
  <c r="A861" i="5"/>
  <c r="D861" i="5" s="1"/>
  <c r="L861" i="5" s="1"/>
  <c r="O860" i="5" l="1"/>
  <c r="P860" i="5" s="1"/>
  <c r="I860" i="5"/>
  <c r="J860" i="5" s="1"/>
  <c r="F860" i="5"/>
  <c r="G859" i="5"/>
  <c r="M859" i="5"/>
  <c r="A862" i="5"/>
  <c r="D862" i="5" s="1"/>
  <c r="L862" i="5" s="1"/>
  <c r="O861" i="5" l="1"/>
  <c r="P861" i="5" s="1"/>
  <c r="I861" i="5"/>
  <c r="J861" i="5" s="1"/>
  <c r="F861" i="5"/>
  <c r="G860" i="5"/>
  <c r="M860" i="5"/>
  <c r="A863" i="5"/>
  <c r="D863" i="5" s="1"/>
  <c r="L863" i="5" s="1"/>
  <c r="O862" i="5" l="1"/>
  <c r="P862" i="5" s="1"/>
  <c r="I862" i="5"/>
  <c r="J862" i="5" s="1"/>
  <c r="F862" i="5"/>
  <c r="G861" i="5"/>
  <c r="M861" i="5"/>
  <c r="A864" i="5"/>
  <c r="D864" i="5" s="1"/>
  <c r="L864" i="5" s="1"/>
  <c r="O863" i="5" l="1"/>
  <c r="P863" i="5" s="1"/>
  <c r="I863" i="5"/>
  <c r="J863" i="5" s="1"/>
  <c r="F863" i="5"/>
  <c r="G862" i="5"/>
  <c r="M862" i="5"/>
  <c r="A865" i="5"/>
  <c r="D865" i="5" s="1"/>
  <c r="L865" i="5" s="1"/>
  <c r="O864" i="5" l="1"/>
  <c r="P864" i="5" s="1"/>
  <c r="I864" i="5"/>
  <c r="J864" i="5" s="1"/>
  <c r="F864" i="5"/>
  <c r="M863" i="5"/>
  <c r="G863" i="5"/>
  <c r="A866" i="5"/>
  <c r="D866" i="5" s="1"/>
  <c r="L866" i="5" s="1"/>
  <c r="O865" i="5" l="1"/>
  <c r="P865" i="5" s="1"/>
  <c r="I865" i="5"/>
  <c r="J865" i="5" s="1"/>
  <c r="F865" i="5"/>
  <c r="M864" i="5"/>
  <c r="G864" i="5"/>
  <c r="A867" i="5"/>
  <c r="D867" i="5" s="1"/>
  <c r="L867" i="5" s="1"/>
  <c r="O866" i="5" l="1"/>
  <c r="P866" i="5" s="1"/>
  <c r="I866" i="5"/>
  <c r="J866" i="5" s="1"/>
  <c r="F866" i="5"/>
  <c r="G865" i="5"/>
  <c r="M865" i="5"/>
  <c r="A868" i="5"/>
  <c r="D868" i="5" s="1"/>
  <c r="L868" i="5" s="1"/>
  <c r="O867" i="5" l="1"/>
  <c r="P867" i="5" s="1"/>
  <c r="I867" i="5"/>
  <c r="J867" i="5" s="1"/>
  <c r="F867" i="5"/>
  <c r="M866" i="5"/>
  <c r="G866" i="5"/>
  <c r="A869" i="5"/>
  <c r="D869" i="5" s="1"/>
  <c r="L869" i="5" s="1"/>
  <c r="O868" i="5" l="1"/>
  <c r="P868" i="5" s="1"/>
  <c r="I868" i="5"/>
  <c r="J868" i="5" s="1"/>
  <c r="F868" i="5"/>
  <c r="G867" i="5"/>
  <c r="M867" i="5"/>
  <c r="A870" i="5"/>
  <c r="D870" i="5" s="1"/>
  <c r="L870" i="5" s="1"/>
  <c r="O869" i="5" l="1"/>
  <c r="P869" i="5" s="1"/>
  <c r="I869" i="5"/>
  <c r="J869" i="5" s="1"/>
  <c r="F869" i="5"/>
  <c r="G868" i="5"/>
  <c r="M868" i="5"/>
  <c r="A871" i="5"/>
  <c r="D871" i="5" s="1"/>
  <c r="L871" i="5" s="1"/>
  <c r="O870" i="5" l="1"/>
  <c r="P870" i="5" s="1"/>
  <c r="I870" i="5"/>
  <c r="J870" i="5" s="1"/>
  <c r="F870" i="5"/>
  <c r="M869" i="5"/>
  <c r="G869" i="5"/>
  <c r="A872" i="5"/>
  <c r="D872" i="5" s="1"/>
  <c r="L872" i="5" s="1"/>
  <c r="O871" i="5" l="1"/>
  <c r="P871" i="5" s="1"/>
  <c r="I871" i="5"/>
  <c r="J871" i="5" s="1"/>
  <c r="F871" i="5"/>
  <c r="M870" i="5"/>
  <c r="G870" i="5"/>
  <c r="A873" i="5"/>
  <c r="D873" i="5" s="1"/>
  <c r="L873" i="5" s="1"/>
  <c r="O872" i="5" l="1"/>
  <c r="P872" i="5" s="1"/>
  <c r="F872" i="5"/>
  <c r="I872" i="5"/>
  <c r="J872" i="5" s="1"/>
  <c r="M871" i="5"/>
  <c r="G871" i="5"/>
  <c r="A874" i="5"/>
  <c r="D874" i="5" s="1"/>
  <c r="L874" i="5" s="1"/>
  <c r="O873" i="5" l="1"/>
  <c r="P873" i="5" s="1"/>
  <c r="I873" i="5"/>
  <c r="J873" i="5" s="1"/>
  <c r="F873" i="5"/>
  <c r="M872" i="5"/>
  <c r="G872" i="5"/>
  <c r="A875" i="5"/>
  <c r="D875" i="5" s="1"/>
  <c r="L875" i="5" s="1"/>
  <c r="O874" i="5" l="1"/>
  <c r="P874" i="5" s="1"/>
  <c r="I874" i="5"/>
  <c r="J874" i="5" s="1"/>
  <c r="F874" i="5"/>
  <c r="G873" i="5"/>
  <c r="M873" i="5"/>
  <c r="A876" i="5"/>
  <c r="D876" i="5" s="1"/>
  <c r="L876" i="5" s="1"/>
  <c r="O875" i="5" l="1"/>
  <c r="P875" i="5" s="1"/>
  <c r="I875" i="5"/>
  <c r="J875" i="5" s="1"/>
  <c r="F875" i="5"/>
  <c r="G874" i="5"/>
  <c r="M874" i="5"/>
  <c r="A877" i="5"/>
  <c r="D877" i="5" s="1"/>
  <c r="L877" i="5" s="1"/>
  <c r="O876" i="5" l="1"/>
  <c r="P876" i="5" s="1"/>
  <c r="I876" i="5"/>
  <c r="J876" i="5" s="1"/>
  <c r="F876" i="5"/>
  <c r="G875" i="5"/>
  <c r="M875" i="5"/>
  <c r="A878" i="5"/>
  <c r="D878" i="5" s="1"/>
  <c r="L878" i="5" s="1"/>
  <c r="O877" i="5" l="1"/>
  <c r="P877" i="5" s="1"/>
  <c r="I877" i="5"/>
  <c r="J877" i="5" s="1"/>
  <c r="F877" i="5"/>
  <c r="G876" i="5"/>
  <c r="M876" i="5"/>
  <c r="A879" i="5"/>
  <c r="D879" i="5" s="1"/>
  <c r="L879" i="5" s="1"/>
  <c r="O878" i="5" l="1"/>
  <c r="P878" i="5" s="1"/>
  <c r="I878" i="5"/>
  <c r="J878" i="5" s="1"/>
  <c r="F878" i="5"/>
  <c r="G877" i="5"/>
  <c r="M877" i="5"/>
  <c r="A880" i="5"/>
  <c r="D880" i="5" s="1"/>
  <c r="L880" i="5" s="1"/>
  <c r="O879" i="5" l="1"/>
  <c r="P879" i="5" s="1"/>
  <c r="I879" i="5"/>
  <c r="J879" i="5" s="1"/>
  <c r="F879" i="5"/>
  <c r="G878" i="5"/>
  <c r="M878" i="5"/>
  <c r="A881" i="5"/>
  <c r="D881" i="5" s="1"/>
  <c r="L881" i="5" s="1"/>
  <c r="O880" i="5" l="1"/>
  <c r="P880" i="5" s="1"/>
  <c r="I880" i="5"/>
  <c r="J880" i="5" s="1"/>
  <c r="F880" i="5"/>
  <c r="M879" i="5"/>
  <c r="G879" i="5"/>
  <c r="A882" i="5"/>
  <c r="D882" i="5" s="1"/>
  <c r="L882" i="5" s="1"/>
  <c r="O881" i="5" l="1"/>
  <c r="P881" i="5" s="1"/>
  <c r="I881" i="5"/>
  <c r="J881" i="5" s="1"/>
  <c r="F881" i="5"/>
  <c r="G880" i="5"/>
  <c r="M880" i="5"/>
  <c r="A883" i="5"/>
  <c r="D883" i="5" s="1"/>
  <c r="L883" i="5" s="1"/>
  <c r="O882" i="5" l="1"/>
  <c r="P882" i="5" s="1"/>
  <c r="I882" i="5"/>
  <c r="J882" i="5" s="1"/>
  <c r="F882" i="5"/>
  <c r="M881" i="5"/>
  <c r="G881" i="5"/>
  <c r="A884" i="5"/>
  <c r="D884" i="5" s="1"/>
  <c r="L884" i="5" s="1"/>
  <c r="O883" i="5" l="1"/>
  <c r="P883" i="5" s="1"/>
  <c r="F883" i="5"/>
  <c r="I883" i="5"/>
  <c r="J883" i="5" s="1"/>
  <c r="M882" i="5"/>
  <c r="G882" i="5"/>
  <c r="A885" i="5"/>
  <c r="D885" i="5" s="1"/>
  <c r="L885" i="5" s="1"/>
  <c r="O884" i="5" l="1"/>
  <c r="P884" i="5" s="1"/>
  <c r="I884" i="5"/>
  <c r="J884" i="5" s="1"/>
  <c r="F884" i="5"/>
  <c r="G883" i="5"/>
  <c r="M883" i="5"/>
  <c r="A886" i="5"/>
  <c r="D886" i="5" s="1"/>
  <c r="L886" i="5" s="1"/>
  <c r="O885" i="5" l="1"/>
  <c r="P885" i="5" s="1"/>
  <c r="I885" i="5"/>
  <c r="J885" i="5" s="1"/>
  <c r="F885" i="5"/>
  <c r="G884" i="5"/>
  <c r="M884" i="5"/>
  <c r="A887" i="5"/>
  <c r="D887" i="5" s="1"/>
  <c r="L887" i="5" s="1"/>
  <c r="O886" i="5" l="1"/>
  <c r="P886" i="5" s="1"/>
  <c r="I886" i="5"/>
  <c r="J886" i="5" s="1"/>
  <c r="F886" i="5"/>
  <c r="G885" i="5"/>
  <c r="M885" i="5"/>
  <c r="A888" i="5"/>
  <c r="D888" i="5" s="1"/>
  <c r="L888" i="5" s="1"/>
  <c r="O887" i="5" l="1"/>
  <c r="P887" i="5" s="1"/>
  <c r="I887" i="5"/>
  <c r="J887" i="5" s="1"/>
  <c r="F887" i="5"/>
  <c r="G886" i="5"/>
  <c r="M886" i="5"/>
  <c r="A889" i="5"/>
  <c r="D889" i="5" s="1"/>
  <c r="L889" i="5" s="1"/>
  <c r="O888" i="5" l="1"/>
  <c r="P888" i="5" s="1"/>
  <c r="I888" i="5"/>
  <c r="J888" i="5" s="1"/>
  <c r="F888" i="5"/>
  <c r="M887" i="5"/>
  <c r="G887" i="5"/>
  <c r="A890" i="5"/>
  <c r="D890" i="5" s="1"/>
  <c r="L890" i="5" s="1"/>
  <c r="O889" i="5" l="1"/>
  <c r="P889" i="5" s="1"/>
  <c r="I889" i="5"/>
  <c r="J889" i="5" s="1"/>
  <c r="F889" i="5"/>
  <c r="M888" i="5"/>
  <c r="G888" i="5"/>
  <c r="A891" i="5"/>
  <c r="D891" i="5" s="1"/>
  <c r="L891" i="5" s="1"/>
  <c r="O890" i="5" l="1"/>
  <c r="P890" i="5" s="1"/>
  <c r="I890" i="5"/>
  <c r="J890" i="5" s="1"/>
  <c r="F890" i="5"/>
  <c r="M889" i="5"/>
  <c r="G889" i="5"/>
  <c r="A892" i="5"/>
  <c r="D892" i="5" s="1"/>
  <c r="L892" i="5" s="1"/>
  <c r="O891" i="5" l="1"/>
  <c r="P891" i="5" s="1"/>
  <c r="I891" i="5"/>
  <c r="J891" i="5" s="1"/>
  <c r="F891" i="5"/>
  <c r="G890" i="5"/>
  <c r="M890" i="5"/>
  <c r="A893" i="5"/>
  <c r="D893" i="5" s="1"/>
  <c r="L893" i="5" s="1"/>
  <c r="O892" i="5" l="1"/>
  <c r="P892" i="5" s="1"/>
  <c r="I892" i="5"/>
  <c r="J892" i="5" s="1"/>
  <c r="F892" i="5"/>
  <c r="G891" i="5"/>
  <c r="M891" i="5"/>
  <c r="A894" i="5"/>
  <c r="D894" i="5" s="1"/>
  <c r="L894" i="5" s="1"/>
  <c r="O893" i="5" l="1"/>
  <c r="P893" i="5" s="1"/>
  <c r="I893" i="5"/>
  <c r="J893" i="5" s="1"/>
  <c r="F893" i="5"/>
  <c r="G892" i="5"/>
  <c r="M892" i="5"/>
  <c r="A895" i="5"/>
  <c r="D895" i="5" s="1"/>
  <c r="L895" i="5" s="1"/>
  <c r="O894" i="5" l="1"/>
  <c r="P894" i="5" s="1"/>
  <c r="I894" i="5"/>
  <c r="J894" i="5" s="1"/>
  <c r="F894" i="5"/>
  <c r="M893" i="5"/>
  <c r="G893" i="5"/>
  <c r="A896" i="5"/>
  <c r="D896" i="5" s="1"/>
  <c r="L896" i="5" s="1"/>
  <c r="O895" i="5" l="1"/>
  <c r="P895" i="5" s="1"/>
  <c r="F895" i="5"/>
  <c r="I895" i="5"/>
  <c r="J895" i="5" s="1"/>
  <c r="G894" i="5"/>
  <c r="M894" i="5"/>
  <c r="A897" i="5"/>
  <c r="D897" i="5" s="1"/>
  <c r="L897" i="5" s="1"/>
  <c r="O896" i="5" l="1"/>
  <c r="P896" i="5" s="1"/>
  <c r="I896" i="5"/>
  <c r="J896" i="5" s="1"/>
  <c r="F896" i="5"/>
  <c r="G895" i="5"/>
  <c r="M895" i="5"/>
  <c r="A898" i="5"/>
  <c r="D898" i="5" s="1"/>
  <c r="L898" i="5" s="1"/>
  <c r="O897" i="5" l="1"/>
  <c r="P897" i="5" s="1"/>
  <c r="I897" i="5"/>
  <c r="J897" i="5" s="1"/>
  <c r="F897" i="5"/>
  <c r="G896" i="5"/>
  <c r="M896" i="5"/>
  <c r="A899" i="5"/>
  <c r="D899" i="5" s="1"/>
  <c r="L899" i="5" s="1"/>
  <c r="O898" i="5" l="1"/>
  <c r="P898" i="5" s="1"/>
  <c r="F898" i="5"/>
  <c r="I898" i="5"/>
  <c r="J898" i="5" s="1"/>
  <c r="G897" i="5"/>
  <c r="M897" i="5"/>
  <c r="A900" i="5"/>
  <c r="D900" i="5" s="1"/>
  <c r="L900" i="5" s="1"/>
  <c r="O899" i="5" l="1"/>
  <c r="P899" i="5" s="1"/>
  <c r="I899" i="5"/>
  <c r="J899" i="5" s="1"/>
  <c r="F899" i="5"/>
  <c r="G898" i="5"/>
  <c r="M898" i="5"/>
  <c r="A901" i="5"/>
  <c r="D901" i="5" s="1"/>
  <c r="L901" i="5" s="1"/>
  <c r="O900" i="5" l="1"/>
  <c r="P900" i="5" s="1"/>
  <c r="I900" i="5"/>
  <c r="J900" i="5" s="1"/>
  <c r="F900" i="5"/>
  <c r="M899" i="5"/>
  <c r="G899" i="5"/>
  <c r="A902" i="5"/>
  <c r="D902" i="5" s="1"/>
  <c r="L902" i="5" s="1"/>
  <c r="O901" i="5" l="1"/>
  <c r="P901" i="5" s="1"/>
  <c r="I901" i="5"/>
  <c r="J901" i="5" s="1"/>
  <c r="F901" i="5"/>
  <c r="G900" i="5"/>
  <c r="M900" i="5"/>
  <c r="A903" i="5"/>
  <c r="D903" i="5" s="1"/>
  <c r="L903" i="5" s="1"/>
  <c r="O902" i="5" l="1"/>
  <c r="P902" i="5" s="1"/>
  <c r="I902" i="5"/>
  <c r="J902" i="5" s="1"/>
  <c r="F902" i="5"/>
  <c r="M901" i="5"/>
  <c r="G901" i="5"/>
  <c r="A904" i="5"/>
  <c r="D904" i="5" s="1"/>
  <c r="L904" i="5" s="1"/>
  <c r="O903" i="5" l="1"/>
  <c r="P903" i="5" s="1"/>
  <c r="I903" i="5"/>
  <c r="J903" i="5" s="1"/>
  <c r="F903" i="5"/>
  <c r="G902" i="5"/>
  <c r="M902" i="5"/>
  <c r="A905" i="5"/>
  <c r="D905" i="5" s="1"/>
  <c r="L905" i="5" s="1"/>
  <c r="O904" i="5" l="1"/>
  <c r="P904" i="5" s="1"/>
  <c r="I904" i="5"/>
  <c r="J904" i="5" s="1"/>
  <c r="F904" i="5"/>
  <c r="G903" i="5"/>
  <c r="M903" i="5"/>
  <c r="A906" i="5"/>
  <c r="D906" i="5" s="1"/>
  <c r="L906" i="5" s="1"/>
  <c r="O905" i="5" l="1"/>
  <c r="P905" i="5" s="1"/>
  <c r="F905" i="5"/>
  <c r="I905" i="5"/>
  <c r="J905" i="5" s="1"/>
  <c r="M904" i="5"/>
  <c r="G904" i="5"/>
  <c r="A907" i="5"/>
  <c r="D907" i="5" s="1"/>
  <c r="L907" i="5" s="1"/>
  <c r="O906" i="5" l="1"/>
  <c r="P906" i="5" s="1"/>
  <c r="I906" i="5"/>
  <c r="J906" i="5" s="1"/>
  <c r="F906" i="5"/>
  <c r="M905" i="5"/>
  <c r="G905" i="5"/>
  <c r="A908" i="5"/>
  <c r="D908" i="5" s="1"/>
  <c r="L908" i="5" s="1"/>
  <c r="O907" i="5" l="1"/>
  <c r="P907" i="5" s="1"/>
  <c r="I907" i="5"/>
  <c r="J907" i="5" s="1"/>
  <c r="F907" i="5"/>
  <c r="G906" i="5"/>
  <c r="M906" i="5"/>
  <c r="A909" i="5"/>
  <c r="D909" i="5" s="1"/>
  <c r="L909" i="5" s="1"/>
  <c r="O908" i="5" l="1"/>
  <c r="P908" i="5" s="1"/>
  <c r="I908" i="5"/>
  <c r="J908" i="5" s="1"/>
  <c r="F908" i="5"/>
  <c r="G907" i="5"/>
  <c r="M907" i="5"/>
  <c r="A910" i="5"/>
  <c r="D910" i="5" s="1"/>
  <c r="L910" i="5" s="1"/>
  <c r="O909" i="5" l="1"/>
  <c r="P909" i="5" s="1"/>
  <c r="I909" i="5"/>
  <c r="J909" i="5" s="1"/>
  <c r="F909" i="5"/>
  <c r="M908" i="5"/>
  <c r="G908" i="5"/>
  <c r="A911" i="5"/>
  <c r="D911" i="5" s="1"/>
  <c r="L911" i="5" s="1"/>
  <c r="O910" i="5" l="1"/>
  <c r="P910" i="5" s="1"/>
  <c r="I910" i="5"/>
  <c r="J910" i="5" s="1"/>
  <c r="F910" i="5"/>
  <c r="G909" i="5"/>
  <c r="M909" i="5"/>
  <c r="A912" i="5"/>
  <c r="D912" i="5" s="1"/>
  <c r="L912" i="5" s="1"/>
  <c r="O911" i="5" l="1"/>
  <c r="P911" i="5" s="1"/>
  <c r="I911" i="5"/>
  <c r="J911" i="5" s="1"/>
  <c r="F911" i="5"/>
  <c r="G910" i="5"/>
  <c r="M910" i="5"/>
  <c r="A913" i="5"/>
  <c r="D913" i="5" s="1"/>
  <c r="L913" i="5" s="1"/>
  <c r="O912" i="5" l="1"/>
  <c r="P912" i="5" s="1"/>
  <c r="I912" i="5"/>
  <c r="J912" i="5" s="1"/>
  <c r="F912" i="5"/>
  <c r="G911" i="5"/>
  <c r="M911" i="5"/>
  <c r="A914" i="5"/>
  <c r="D914" i="5" s="1"/>
  <c r="L914" i="5" s="1"/>
  <c r="O913" i="5" l="1"/>
  <c r="P913" i="5" s="1"/>
  <c r="I913" i="5"/>
  <c r="J913" i="5" s="1"/>
  <c r="F913" i="5"/>
  <c r="G912" i="5"/>
  <c r="M912" i="5"/>
  <c r="A915" i="5"/>
  <c r="D915" i="5" s="1"/>
  <c r="L915" i="5" s="1"/>
  <c r="O914" i="5" l="1"/>
  <c r="P914" i="5" s="1"/>
  <c r="I914" i="5"/>
  <c r="J914" i="5" s="1"/>
  <c r="F914" i="5"/>
  <c r="M913" i="5"/>
  <c r="G913" i="5"/>
  <c r="A916" i="5"/>
  <c r="D916" i="5" s="1"/>
  <c r="L916" i="5" s="1"/>
  <c r="O915" i="5" l="1"/>
  <c r="P915" i="5" s="1"/>
  <c r="I915" i="5"/>
  <c r="J915" i="5" s="1"/>
  <c r="F915" i="5"/>
  <c r="G914" i="5"/>
  <c r="M914" i="5"/>
  <c r="A917" i="5"/>
  <c r="D917" i="5" s="1"/>
  <c r="L917" i="5" s="1"/>
  <c r="O916" i="5" l="1"/>
  <c r="P916" i="5" s="1"/>
  <c r="I916" i="5"/>
  <c r="J916" i="5" s="1"/>
  <c r="F916" i="5"/>
  <c r="M915" i="5"/>
  <c r="G915" i="5"/>
  <c r="A918" i="5"/>
  <c r="D918" i="5" s="1"/>
  <c r="L918" i="5" s="1"/>
  <c r="O917" i="5" l="1"/>
  <c r="P917" i="5" s="1"/>
  <c r="I917" i="5"/>
  <c r="J917" i="5" s="1"/>
  <c r="F917" i="5"/>
  <c r="G916" i="5"/>
  <c r="M916" i="5"/>
  <c r="A919" i="5"/>
  <c r="D919" i="5" s="1"/>
  <c r="L919" i="5" s="1"/>
  <c r="O918" i="5" l="1"/>
  <c r="P918" i="5" s="1"/>
  <c r="I918" i="5"/>
  <c r="J918" i="5" s="1"/>
  <c r="F918" i="5"/>
  <c r="G917" i="5"/>
  <c r="M917" i="5"/>
  <c r="A920" i="5"/>
  <c r="D920" i="5" s="1"/>
  <c r="L920" i="5" s="1"/>
  <c r="O919" i="5" l="1"/>
  <c r="P919" i="5" s="1"/>
  <c r="F919" i="5"/>
  <c r="I919" i="5"/>
  <c r="J919" i="5" s="1"/>
  <c r="M918" i="5"/>
  <c r="G918" i="5"/>
  <c r="A921" i="5"/>
  <c r="D921" i="5" s="1"/>
  <c r="L921" i="5" s="1"/>
  <c r="O920" i="5" l="1"/>
  <c r="P920" i="5" s="1"/>
  <c r="I920" i="5"/>
  <c r="J920" i="5" s="1"/>
  <c r="F920" i="5"/>
  <c r="M919" i="5"/>
  <c r="G919" i="5"/>
  <c r="A922" i="5"/>
  <c r="D922" i="5" s="1"/>
  <c r="L922" i="5" s="1"/>
  <c r="O921" i="5" l="1"/>
  <c r="P921" i="5" s="1"/>
  <c r="I921" i="5"/>
  <c r="J921" i="5" s="1"/>
  <c r="F921" i="5"/>
  <c r="M920" i="5"/>
  <c r="G920" i="5"/>
  <c r="A923" i="5"/>
  <c r="D923" i="5" s="1"/>
  <c r="L923" i="5" s="1"/>
  <c r="O922" i="5" l="1"/>
  <c r="P922" i="5" s="1"/>
  <c r="I922" i="5"/>
  <c r="J922" i="5" s="1"/>
  <c r="F922" i="5"/>
  <c r="G921" i="5"/>
  <c r="M921" i="5"/>
  <c r="A924" i="5"/>
  <c r="D924" i="5" s="1"/>
  <c r="L924" i="5" s="1"/>
  <c r="O923" i="5" l="1"/>
  <c r="P923" i="5" s="1"/>
  <c r="I923" i="5"/>
  <c r="J923" i="5" s="1"/>
  <c r="F923" i="5"/>
  <c r="M922" i="5"/>
  <c r="G922" i="5"/>
  <c r="A925" i="5"/>
  <c r="D925" i="5" s="1"/>
  <c r="L925" i="5" s="1"/>
  <c r="O924" i="5" l="1"/>
  <c r="P924" i="5" s="1"/>
  <c r="F924" i="5"/>
  <c r="I924" i="5"/>
  <c r="J924" i="5" s="1"/>
  <c r="G923" i="5"/>
  <c r="M923" i="5"/>
  <c r="A926" i="5"/>
  <c r="D926" i="5" s="1"/>
  <c r="L926" i="5" s="1"/>
  <c r="O925" i="5" l="1"/>
  <c r="P925" i="5" s="1"/>
  <c r="I925" i="5"/>
  <c r="J925" i="5" s="1"/>
  <c r="F925" i="5"/>
  <c r="M924" i="5"/>
  <c r="G924" i="5"/>
  <c r="A927" i="5"/>
  <c r="D927" i="5" s="1"/>
  <c r="L927" i="5" s="1"/>
  <c r="O926" i="5" l="1"/>
  <c r="P926" i="5" s="1"/>
  <c r="I926" i="5"/>
  <c r="J926" i="5" s="1"/>
  <c r="F926" i="5"/>
  <c r="G925" i="5"/>
  <c r="M925" i="5"/>
  <c r="A928" i="5"/>
  <c r="D928" i="5" s="1"/>
  <c r="L928" i="5" s="1"/>
  <c r="O927" i="5" l="1"/>
  <c r="P927" i="5" s="1"/>
  <c r="I927" i="5"/>
  <c r="J927" i="5" s="1"/>
  <c r="F927" i="5"/>
  <c r="M926" i="5"/>
  <c r="G926" i="5"/>
  <c r="A929" i="5"/>
  <c r="D929" i="5" s="1"/>
  <c r="L929" i="5" s="1"/>
  <c r="O928" i="5" l="1"/>
  <c r="P928" i="5" s="1"/>
  <c r="F928" i="5"/>
  <c r="I928" i="5"/>
  <c r="J928" i="5" s="1"/>
  <c r="G927" i="5"/>
  <c r="M927" i="5"/>
  <c r="A930" i="5"/>
  <c r="D930" i="5" s="1"/>
  <c r="L930" i="5" s="1"/>
  <c r="O929" i="5" l="1"/>
  <c r="P929" i="5" s="1"/>
  <c r="I929" i="5"/>
  <c r="J929" i="5" s="1"/>
  <c r="F929" i="5"/>
  <c r="M928" i="5"/>
  <c r="G928" i="5"/>
  <c r="A931" i="5"/>
  <c r="D931" i="5" s="1"/>
  <c r="L931" i="5" s="1"/>
  <c r="O930" i="5" l="1"/>
  <c r="P930" i="5" s="1"/>
  <c r="I930" i="5"/>
  <c r="J930" i="5" s="1"/>
  <c r="F930" i="5"/>
  <c r="G929" i="5"/>
  <c r="M929" i="5"/>
  <c r="A932" i="5"/>
  <c r="D932" i="5" s="1"/>
  <c r="L932" i="5" s="1"/>
  <c r="O931" i="5" l="1"/>
  <c r="P931" i="5" s="1"/>
  <c r="I931" i="5"/>
  <c r="J931" i="5" s="1"/>
  <c r="F931" i="5"/>
  <c r="M930" i="5"/>
  <c r="G930" i="5"/>
  <c r="A933" i="5"/>
  <c r="D933" i="5" s="1"/>
  <c r="L933" i="5" s="1"/>
  <c r="O932" i="5" l="1"/>
  <c r="P932" i="5" s="1"/>
  <c r="I932" i="5"/>
  <c r="J932" i="5" s="1"/>
  <c r="F932" i="5"/>
  <c r="M931" i="5"/>
  <c r="G931" i="5"/>
  <c r="A934" i="5"/>
  <c r="D934" i="5" s="1"/>
  <c r="L934" i="5" s="1"/>
  <c r="O933" i="5" l="1"/>
  <c r="P933" i="5" s="1"/>
  <c r="I933" i="5"/>
  <c r="J933" i="5" s="1"/>
  <c r="F933" i="5"/>
  <c r="G932" i="5"/>
  <c r="M932" i="5"/>
  <c r="A935" i="5"/>
  <c r="D935" i="5" s="1"/>
  <c r="L935" i="5" s="1"/>
  <c r="O934" i="5" l="1"/>
  <c r="P934" i="5" s="1"/>
  <c r="F934" i="5"/>
  <c r="I934" i="5"/>
  <c r="J934" i="5" s="1"/>
  <c r="G933" i="5"/>
  <c r="M933" i="5"/>
  <c r="A936" i="5"/>
  <c r="D936" i="5" s="1"/>
  <c r="L936" i="5" s="1"/>
  <c r="O935" i="5" l="1"/>
  <c r="P935" i="5" s="1"/>
  <c r="F935" i="5"/>
  <c r="I935" i="5"/>
  <c r="J935" i="5" s="1"/>
  <c r="G934" i="5"/>
  <c r="M934" i="5"/>
  <c r="A937" i="5"/>
  <c r="D937" i="5" s="1"/>
  <c r="L937" i="5" s="1"/>
  <c r="O936" i="5" l="1"/>
  <c r="P936" i="5" s="1"/>
  <c r="I936" i="5"/>
  <c r="J936" i="5" s="1"/>
  <c r="F936" i="5"/>
  <c r="G935" i="5"/>
  <c r="M935" i="5"/>
  <c r="A938" i="5"/>
  <c r="D938" i="5" s="1"/>
  <c r="L938" i="5" s="1"/>
  <c r="O937" i="5" l="1"/>
  <c r="P937" i="5" s="1"/>
  <c r="I937" i="5"/>
  <c r="J937" i="5" s="1"/>
  <c r="F937" i="5"/>
  <c r="G936" i="5"/>
  <c r="M936" i="5"/>
  <c r="A939" i="5"/>
  <c r="D939" i="5" s="1"/>
  <c r="L939" i="5" s="1"/>
  <c r="O938" i="5" l="1"/>
  <c r="P938" i="5" s="1"/>
  <c r="I938" i="5"/>
  <c r="J938" i="5" s="1"/>
  <c r="F938" i="5"/>
  <c r="G937" i="5"/>
  <c r="M937" i="5"/>
  <c r="A940" i="5"/>
  <c r="D940" i="5" s="1"/>
  <c r="L940" i="5" s="1"/>
  <c r="O939" i="5" l="1"/>
  <c r="P939" i="5" s="1"/>
  <c r="I939" i="5"/>
  <c r="J939" i="5" s="1"/>
  <c r="F939" i="5"/>
  <c r="M938" i="5"/>
  <c r="G938" i="5"/>
  <c r="A941" i="5"/>
  <c r="D941" i="5" s="1"/>
  <c r="L941" i="5" s="1"/>
  <c r="O940" i="5" l="1"/>
  <c r="P940" i="5" s="1"/>
  <c r="I940" i="5"/>
  <c r="J940" i="5" s="1"/>
  <c r="F940" i="5"/>
  <c r="M939" i="5"/>
  <c r="G939" i="5"/>
  <c r="A942" i="5"/>
  <c r="D942" i="5" s="1"/>
  <c r="L942" i="5" s="1"/>
  <c r="O941" i="5" l="1"/>
  <c r="P941" i="5" s="1"/>
  <c r="I941" i="5"/>
  <c r="J941" i="5" s="1"/>
  <c r="F941" i="5"/>
  <c r="M940" i="5"/>
  <c r="G940" i="5"/>
  <c r="A943" i="5"/>
  <c r="D943" i="5" s="1"/>
  <c r="L943" i="5" s="1"/>
  <c r="O942" i="5" l="1"/>
  <c r="P942" i="5" s="1"/>
  <c r="I942" i="5"/>
  <c r="J942" i="5" s="1"/>
  <c r="F942" i="5"/>
  <c r="G941" i="5"/>
  <c r="M941" i="5"/>
  <c r="A944" i="5"/>
  <c r="D944" i="5" s="1"/>
  <c r="L944" i="5" s="1"/>
  <c r="O943" i="5" l="1"/>
  <c r="P943" i="5" s="1"/>
  <c r="I943" i="5"/>
  <c r="J943" i="5" s="1"/>
  <c r="F943" i="5"/>
  <c r="G942" i="5"/>
  <c r="M942" i="5"/>
  <c r="A945" i="5"/>
  <c r="D945" i="5" s="1"/>
  <c r="L945" i="5" s="1"/>
  <c r="O944" i="5" l="1"/>
  <c r="P944" i="5" s="1"/>
  <c r="I944" i="5"/>
  <c r="J944" i="5" s="1"/>
  <c r="F944" i="5"/>
  <c r="M943" i="5"/>
  <c r="G943" i="5"/>
  <c r="A946" i="5"/>
  <c r="D946" i="5" s="1"/>
  <c r="L946" i="5" s="1"/>
  <c r="O945" i="5" l="1"/>
  <c r="P945" i="5" s="1"/>
  <c r="I945" i="5"/>
  <c r="J945" i="5" s="1"/>
  <c r="F945" i="5"/>
  <c r="G944" i="5"/>
  <c r="M944" i="5"/>
  <c r="A947" i="5"/>
  <c r="D947" i="5" s="1"/>
  <c r="L947" i="5" s="1"/>
  <c r="O946" i="5" l="1"/>
  <c r="P946" i="5" s="1"/>
  <c r="I946" i="5"/>
  <c r="J946" i="5" s="1"/>
  <c r="F946" i="5"/>
  <c r="G945" i="5"/>
  <c r="M945" i="5"/>
  <c r="A948" i="5"/>
  <c r="D948" i="5" s="1"/>
  <c r="L948" i="5" s="1"/>
  <c r="O947" i="5" l="1"/>
  <c r="P947" i="5" s="1"/>
  <c r="F947" i="5"/>
  <c r="I947" i="5"/>
  <c r="J947" i="5" s="1"/>
  <c r="G946" i="5"/>
  <c r="M946" i="5"/>
  <c r="A949" i="5"/>
  <c r="D949" i="5" s="1"/>
  <c r="L949" i="5" s="1"/>
  <c r="O948" i="5" l="1"/>
  <c r="P948" i="5" s="1"/>
  <c r="I948" i="5"/>
  <c r="J948" i="5" s="1"/>
  <c r="F948" i="5"/>
  <c r="G947" i="5"/>
  <c r="M947" i="5"/>
  <c r="A950" i="5"/>
  <c r="D950" i="5" s="1"/>
  <c r="L950" i="5" s="1"/>
  <c r="O949" i="5" l="1"/>
  <c r="P949" i="5" s="1"/>
  <c r="I949" i="5"/>
  <c r="J949" i="5" s="1"/>
  <c r="F949" i="5"/>
  <c r="M948" i="5"/>
  <c r="G948" i="5"/>
  <c r="A951" i="5"/>
  <c r="D951" i="5" s="1"/>
  <c r="L951" i="5" s="1"/>
  <c r="O950" i="5" l="1"/>
  <c r="P950" i="5" s="1"/>
  <c r="I950" i="5"/>
  <c r="J950" i="5" s="1"/>
  <c r="F950" i="5"/>
  <c r="G949" i="5"/>
  <c r="M949" i="5"/>
  <c r="A952" i="5"/>
  <c r="D952" i="5" s="1"/>
  <c r="L952" i="5" s="1"/>
  <c r="O951" i="5" l="1"/>
  <c r="P951" i="5" s="1"/>
  <c r="F951" i="5"/>
  <c r="I951" i="5"/>
  <c r="J951" i="5" s="1"/>
  <c r="G950" i="5"/>
  <c r="M950" i="5"/>
  <c r="A953" i="5"/>
  <c r="D953" i="5" s="1"/>
  <c r="L953" i="5" s="1"/>
  <c r="O952" i="5" l="1"/>
  <c r="P952" i="5" s="1"/>
  <c r="I952" i="5"/>
  <c r="J952" i="5" s="1"/>
  <c r="F952" i="5"/>
  <c r="M951" i="5"/>
  <c r="G951" i="5"/>
  <c r="A954" i="5"/>
  <c r="D954" i="5" s="1"/>
  <c r="L954" i="5" s="1"/>
  <c r="O953" i="5" l="1"/>
  <c r="P953" i="5" s="1"/>
  <c r="I953" i="5"/>
  <c r="J953" i="5" s="1"/>
  <c r="F953" i="5"/>
  <c r="M952" i="5"/>
  <c r="G952" i="5"/>
  <c r="A955" i="5"/>
  <c r="D955" i="5" s="1"/>
  <c r="L955" i="5" s="1"/>
  <c r="O954" i="5" l="1"/>
  <c r="P954" i="5" s="1"/>
  <c r="I954" i="5"/>
  <c r="J954" i="5" s="1"/>
  <c r="F954" i="5"/>
  <c r="M953" i="5"/>
  <c r="G953" i="5"/>
  <c r="A956" i="5"/>
  <c r="D956" i="5" s="1"/>
  <c r="L956" i="5" s="1"/>
  <c r="O955" i="5" l="1"/>
  <c r="P955" i="5" s="1"/>
  <c r="I955" i="5"/>
  <c r="J955" i="5" s="1"/>
  <c r="F955" i="5"/>
  <c r="G954" i="5"/>
  <c r="M954" i="5"/>
  <c r="A957" i="5"/>
  <c r="D957" i="5" s="1"/>
  <c r="L957" i="5" s="1"/>
  <c r="O956" i="5" l="1"/>
  <c r="P956" i="5" s="1"/>
  <c r="I956" i="5"/>
  <c r="J956" i="5" s="1"/>
  <c r="F956" i="5"/>
  <c r="M955" i="5"/>
  <c r="G955" i="5"/>
  <c r="A958" i="5"/>
  <c r="D958" i="5" s="1"/>
  <c r="L958" i="5" s="1"/>
  <c r="O957" i="5" l="1"/>
  <c r="P957" i="5" s="1"/>
  <c r="I957" i="5"/>
  <c r="J957" i="5" s="1"/>
  <c r="F957" i="5"/>
  <c r="G956" i="5"/>
  <c r="M956" i="5"/>
  <c r="A959" i="5"/>
  <c r="D959" i="5" s="1"/>
  <c r="L959" i="5" s="1"/>
  <c r="O958" i="5" l="1"/>
  <c r="P958" i="5" s="1"/>
  <c r="I958" i="5"/>
  <c r="J958" i="5" s="1"/>
  <c r="F958" i="5"/>
  <c r="G957" i="5"/>
  <c r="M957" i="5"/>
  <c r="A960" i="5"/>
  <c r="D960" i="5" s="1"/>
  <c r="L960" i="5" s="1"/>
  <c r="O959" i="5" l="1"/>
  <c r="P959" i="5" s="1"/>
  <c r="I959" i="5"/>
  <c r="J959" i="5" s="1"/>
  <c r="F959" i="5"/>
  <c r="G958" i="5"/>
  <c r="M958" i="5"/>
  <c r="A961" i="5"/>
  <c r="D961" i="5" s="1"/>
  <c r="L961" i="5" s="1"/>
  <c r="O960" i="5" l="1"/>
  <c r="P960" i="5" s="1"/>
  <c r="I960" i="5"/>
  <c r="J960" i="5" s="1"/>
  <c r="F960" i="5"/>
  <c r="G959" i="5"/>
  <c r="M959" i="5"/>
  <c r="A962" i="5"/>
  <c r="D962" i="5" s="1"/>
  <c r="L962" i="5" s="1"/>
  <c r="O961" i="5" l="1"/>
  <c r="P961" i="5" s="1"/>
  <c r="I961" i="5"/>
  <c r="J961" i="5" s="1"/>
  <c r="F961" i="5"/>
  <c r="G960" i="5"/>
  <c r="M960" i="5"/>
  <c r="A963" i="5"/>
  <c r="D963" i="5" s="1"/>
  <c r="L963" i="5" s="1"/>
  <c r="O962" i="5" l="1"/>
  <c r="P962" i="5" s="1"/>
  <c r="F962" i="5"/>
  <c r="I962" i="5"/>
  <c r="J962" i="5" s="1"/>
  <c r="M961" i="5"/>
  <c r="G961" i="5"/>
  <c r="A964" i="5"/>
  <c r="D964" i="5" s="1"/>
  <c r="L964" i="5" s="1"/>
  <c r="O963" i="5" l="1"/>
  <c r="P963" i="5" s="1"/>
  <c r="I963" i="5"/>
  <c r="J963" i="5" s="1"/>
  <c r="F963" i="5"/>
  <c r="G962" i="5"/>
  <c r="M962" i="5"/>
  <c r="A965" i="5"/>
  <c r="D965" i="5" s="1"/>
  <c r="L965" i="5" s="1"/>
  <c r="O964" i="5" l="1"/>
  <c r="P964" i="5" s="1"/>
  <c r="I964" i="5"/>
  <c r="J964" i="5" s="1"/>
  <c r="F964" i="5"/>
  <c r="M963" i="5"/>
  <c r="G963" i="5"/>
  <c r="A966" i="5"/>
  <c r="D966" i="5" s="1"/>
  <c r="L966" i="5" s="1"/>
  <c r="O965" i="5" l="1"/>
  <c r="P965" i="5" s="1"/>
  <c r="I965" i="5"/>
  <c r="J965" i="5" s="1"/>
  <c r="F965" i="5"/>
  <c r="M964" i="5"/>
  <c r="G964" i="5"/>
  <c r="A967" i="5"/>
  <c r="D967" i="5" s="1"/>
  <c r="L967" i="5" s="1"/>
  <c r="O966" i="5" l="1"/>
  <c r="P966" i="5" s="1"/>
  <c r="I966" i="5"/>
  <c r="J966" i="5" s="1"/>
  <c r="F966" i="5"/>
  <c r="G965" i="5"/>
  <c r="M965" i="5"/>
  <c r="A968" i="5"/>
  <c r="D968" i="5" s="1"/>
  <c r="L968" i="5" s="1"/>
  <c r="O967" i="5" l="1"/>
  <c r="P967" i="5" s="1"/>
  <c r="F967" i="5"/>
  <c r="I967" i="5"/>
  <c r="J967" i="5" s="1"/>
  <c r="M966" i="5"/>
  <c r="G966" i="5"/>
  <c r="A969" i="5"/>
  <c r="D969" i="5" s="1"/>
  <c r="L969" i="5" s="1"/>
  <c r="O968" i="5" l="1"/>
  <c r="P968" i="5" s="1"/>
  <c r="I968" i="5"/>
  <c r="J968" i="5" s="1"/>
  <c r="F968" i="5"/>
  <c r="G967" i="5"/>
  <c r="M967" i="5"/>
  <c r="A970" i="5"/>
  <c r="D970" i="5" s="1"/>
  <c r="L970" i="5" s="1"/>
  <c r="O969" i="5" l="1"/>
  <c r="P969" i="5" s="1"/>
  <c r="I969" i="5"/>
  <c r="J969" i="5" s="1"/>
  <c r="F969" i="5"/>
  <c r="G968" i="5"/>
  <c r="M968" i="5"/>
  <c r="A971" i="5"/>
  <c r="D971" i="5" s="1"/>
  <c r="L971" i="5" s="1"/>
  <c r="O970" i="5" l="1"/>
  <c r="P970" i="5" s="1"/>
  <c r="I970" i="5"/>
  <c r="J970" i="5" s="1"/>
  <c r="F970" i="5"/>
  <c r="G969" i="5"/>
  <c r="M969" i="5"/>
  <c r="A972" i="5"/>
  <c r="D972" i="5" s="1"/>
  <c r="L972" i="5" s="1"/>
  <c r="O971" i="5" l="1"/>
  <c r="P971" i="5" s="1"/>
  <c r="I971" i="5"/>
  <c r="J971" i="5" s="1"/>
  <c r="F971" i="5"/>
  <c r="M970" i="5"/>
  <c r="G970" i="5"/>
  <c r="A973" i="5"/>
  <c r="D973" i="5" s="1"/>
  <c r="L973" i="5" s="1"/>
  <c r="O972" i="5" l="1"/>
  <c r="P972" i="5" s="1"/>
  <c r="I972" i="5"/>
  <c r="J972" i="5" s="1"/>
  <c r="F972" i="5"/>
  <c r="G971" i="5"/>
  <c r="M971" i="5"/>
  <c r="A974" i="5"/>
  <c r="D974" i="5" s="1"/>
  <c r="L974" i="5" s="1"/>
  <c r="O973" i="5" l="1"/>
  <c r="P973" i="5" s="1"/>
  <c r="I973" i="5"/>
  <c r="J973" i="5" s="1"/>
  <c r="F973" i="5"/>
  <c r="M972" i="5"/>
  <c r="G972" i="5"/>
  <c r="A975" i="5"/>
  <c r="D975" i="5" s="1"/>
  <c r="L975" i="5" s="1"/>
  <c r="O974" i="5" l="1"/>
  <c r="P974" i="5" s="1"/>
  <c r="I974" i="5"/>
  <c r="J974" i="5" s="1"/>
  <c r="F974" i="5"/>
  <c r="G973" i="5"/>
  <c r="M973" i="5"/>
  <c r="A976" i="5"/>
  <c r="D976" i="5" s="1"/>
  <c r="L976" i="5" s="1"/>
  <c r="O975" i="5" l="1"/>
  <c r="P975" i="5" s="1"/>
  <c r="I975" i="5"/>
  <c r="J975" i="5" s="1"/>
  <c r="F975" i="5"/>
  <c r="M974" i="5"/>
  <c r="G974" i="5"/>
  <c r="A977" i="5"/>
  <c r="D977" i="5" s="1"/>
  <c r="L977" i="5" s="1"/>
  <c r="O976" i="5" l="1"/>
  <c r="P976" i="5" s="1"/>
  <c r="I976" i="5"/>
  <c r="J976" i="5" s="1"/>
  <c r="F976" i="5"/>
  <c r="G975" i="5"/>
  <c r="M975" i="5"/>
  <c r="A978" i="5"/>
  <c r="D978" i="5" s="1"/>
  <c r="L978" i="5" s="1"/>
  <c r="O977" i="5" l="1"/>
  <c r="P977" i="5" s="1"/>
  <c r="I977" i="5"/>
  <c r="J977" i="5" s="1"/>
  <c r="F977" i="5"/>
  <c r="G976" i="5"/>
  <c r="M976" i="5"/>
  <c r="A979" i="5"/>
  <c r="D979" i="5" s="1"/>
  <c r="L979" i="5" s="1"/>
  <c r="O978" i="5" l="1"/>
  <c r="P978" i="5" s="1"/>
  <c r="I978" i="5"/>
  <c r="J978" i="5" s="1"/>
  <c r="F978" i="5"/>
  <c r="G977" i="5"/>
  <c r="M977" i="5"/>
  <c r="A980" i="5"/>
  <c r="D980" i="5" s="1"/>
  <c r="L980" i="5" s="1"/>
  <c r="O979" i="5" l="1"/>
  <c r="P979" i="5" s="1"/>
  <c r="I979" i="5"/>
  <c r="J979" i="5" s="1"/>
  <c r="F979" i="5"/>
  <c r="G978" i="5"/>
  <c r="M978" i="5"/>
  <c r="A981" i="5"/>
  <c r="D981" i="5" s="1"/>
  <c r="L981" i="5" s="1"/>
  <c r="O980" i="5" l="1"/>
  <c r="P980" i="5" s="1"/>
  <c r="I980" i="5"/>
  <c r="J980" i="5" s="1"/>
  <c r="F980" i="5"/>
  <c r="G979" i="5"/>
  <c r="M979" i="5"/>
  <c r="A982" i="5"/>
  <c r="D982" i="5" s="1"/>
  <c r="L982" i="5" s="1"/>
  <c r="O981" i="5" l="1"/>
  <c r="P981" i="5" s="1"/>
  <c r="I981" i="5"/>
  <c r="J981" i="5" s="1"/>
  <c r="F981" i="5"/>
  <c r="M980" i="5"/>
  <c r="G980" i="5"/>
  <c r="A983" i="5"/>
  <c r="D983" i="5" s="1"/>
  <c r="L983" i="5" s="1"/>
  <c r="O982" i="5" l="1"/>
  <c r="P982" i="5" s="1"/>
  <c r="I982" i="5"/>
  <c r="J982" i="5" s="1"/>
  <c r="F982" i="5"/>
  <c r="M981" i="5"/>
  <c r="G981" i="5"/>
  <c r="A984" i="5"/>
  <c r="D984" i="5" s="1"/>
  <c r="L984" i="5" s="1"/>
  <c r="O983" i="5" l="1"/>
  <c r="P983" i="5" s="1"/>
  <c r="F983" i="5"/>
  <c r="I983" i="5"/>
  <c r="J983" i="5" s="1"/>
  <c r="M982" i="5"/>
  <c r="G982" i="5"/>
  <c r="A985" i="5"/>
  <c r="D985" i="5" s="1"/>
  <c r="L985" i="5" s="1"/>
  <c r="O984" i="5" l="1"/>
  <c r="P984" i="5" s="1"/>
  <c r="I984" i="5"/>
  <c r="J984" i="5" s="1"/>
  <c r="F984" i="5"/>
  <c r="M983" i="5"/>
  <c r="G983" i="5"/>
  <c r="A986" i="5"/>
  <c r="D986" i="5" s="1"/>
  <c r="L986" i="5" s="1"/>
  <c r="O985" i="5" l="1"/>
  <c r="P985" i="5" s="1"/>
  <c r="I985" i="5"/>
  <c r="J985" i="5" s="1"/>
  <c r="F985" i="5"/>
  <c r="G984" i="5"/>
  <c r="M984" i="5"/>
  <c r="A987" i="5"/>
  <c r="D987" i="5" s="1"/>
  <c r="L987" i="5" s="1"/>
  <c r="O986" i="5" l="1"/>
  <c r="P986" i="5" s="1"/>
  <c r="I986" i="5"/>
  <c r="J986" i="5" s="1"/>
  <c r="F986" i="5"/>
  <c r="G985" i="5"/>
  <c r="M985" i="5"/>
  <c r="A988" i="5"/>
  <c r="D988" i="5" s="1"/>
  <c r="L988" i="5" s="1"/>
  <c r="O987" i="5" l="1"/>
  <c r="P987" i="5" s="1"/>
  <c r="I987" i="5"/>
  <c r="J987" i="5" s="1"/>
  <c r="F987" i="5"/>
  <c r="M986" i="5"/>
  <c r="G986" i="5"/>
  <c r="A989" i="5"/>
  <c r="D989" i="5" s="1"/>
  <c r="L989" i="5" s="1"/>
  <c r="O988" i="5" l="1"/>
  <c r="P988" i="5" s="1"/>
  <c r="I988" i="5"/>
  <c r="J988" i="5" s="1"/>
  <c r="F988" i="5"/>
  <c r="M987" i="5"/>
  <c r="G987" i="5"/>
  <c r="A990" i="5"/>
  <c r="D990" i="5" s="1"/>
  <c r="L990" i="5" s="1"/>
  <c r="O989" i="5" l="1"/>
  <c r="P989" i="5" s="1"/>
  <c r="I989" i="5"/>
  <c r="J989" i="5" s="1"/>
  <c r="F989" i="5"/>
  <c r="G988" i="5"/>
  <c r="M988" i="5"/>
  <c r="A991" i="5"/>
  <c r="D991" i="5" s="1"/>
  <c r="L991" i="5" s="1"/>
  <c r="O990" i="5" l="1"/>
  <c r="P990" i="5" s="1"/>
  <c r="I990" i="5"/>
  <c r="J990" i="5" s="1"/>
  <c r="F990" i="5"/>
  <c r="G989" i="5"/>
  <c r="M989" i="5"/>
  <c r="A992" i="5"/>
  <c r="D992" i="5" s="1"/>
  <c r="L992" i="5" s="1"/>
  <c r="O991" i="5" l="1"/>
  <c r="P991" i="5" s="1"/>
  <c r="I991" i="5"/>
  <c r="J991" i="5" s="1"/>
  <c r="F991" i="5"/>
  <c r="G990" i="5"/>
  <c r="M990" i="5"/>
  <c r="A993" i="5"/>
  <c r="D993" i="5" s="1"/>
  <c r="L993" i="5" s="1"/>
  <c r="O992" i="5" l="1"/>
  <c r="P992" i="5" s="1"/>
  <c r="I992" i="5"/>
  <c r="J992" i="5" s="1"/>
  <c r="F992" i="5"/>
  <c r="G991" i="5"/>
  <c r="M991" i="5"/>
  <c r="A994" i="5"/>
  <c r="D994" i="5" s="1"/>
  <c r="L994" i="5" s="1"/>
  <c r="O993" i="5" l="1"/>
  <c r="P993" i="5" s="1"/>
  <c r="I993" i="5"/>
  <c r="J993" i="5" s="1"/>
  <c r="F993" i="5"/>
  <c r="G992" i="5"/>
  <c r="M992" i="5"/>
  <c r="A995" i="5"/>
  <c r="D995" i="5" s="1"/>
  <c r="L995" i="5" s="1"/>
  <c r="O994" i="5" l="1"/>
  <c r="P994" i="5" s="1"/>
  <c r="I994" i="5"/>
  <c r="J994" i="5" s="1"/>
  <c r="F994" i="5"/>
  <c r="G993" i="5"/>
  <c r="M993" i="5"/>
  <c r="A996" i="5"/>
  <c r="D996" i="5" s="1"/>
  <c r="L996" i="5" s="1"/>
  <c r="O995" i="5" l="1"/>
  <c r="P995" i="5" s="1"/>
  <c r="I995" i="5"/>
  <c r="J995" i="5" s="1"/>
  <c r="F995" i="5"/>
  <c r="G994" i="5"/>
  <c r="M994" i="5"/>
  <c r="A997" i="5"/>
  <c r="D997" i="5" s="1"/>
  <c r="L997" i="5" s="1"/>
  <c r="O996" i="5" l="1"/>
  <c r="P996" i="5" s="1"/>
  <c r="I996" i="5"/>
  <c r="J996" i="5" s="1"/>
  <c r="F996" i="5"/>
  <c r="M995" i="5"/>
  <c r="G995" i="5"/>
  <c r="A998" i="5"/>
  <c r="D998" i="5" s="1"/>
  <c r="L998" i="5" s="1"/>
  <c r="O997" i="5" l="1"/>
  <c r="P997" i="5" s="1"/>
  <c r="I997" i="5"/>
  <c r="J997" i="5" s="1"/>
  <c r="F997" i="5"/>
  <c r="G996" i="5"/>
  <c r="M996" i="5"/>
  <c r="A999" i="5"/>
  <c r="D999" i="5" s="1"/>
  <c r="L999" i="5" s="1"/>
  <c r="O998" i="5" l="1"/>
  <c r="P998" i="5" s="1"/>
  <c r="I998" i="5"/>
  <c r="J998" i="5" s="1"/>
  <c r="F998" i="5"/>
  <c r="G997" i="5"/>
  <c r="M997" i="5"/>
  <c r="A1000" i="5"/>
  <c r="D1000" i="5" s="1"/>
  <c r="L1000" i="5" s="1"/>
  <c r="O999" i="5" l="1"/>
  <c r="P999" i="5" s="1"/>
  <c r="I999" i="5"/>
  <c r="J999" i="5" s="1"/>
  <c r="F999" i="5"/>
  <c r="M998" i="5"/>
  <c r="G998" i="5"/>
  <c r="A1001" i="5"/>
  <c r="D1001" i="5" s="1"/>
  <c r="L1001" i="5" s="1"/>
  <c r="O1000" i="5" l="1"/>
  <c r="P1000" i="5" s="1"/>
  <c r="I1000" i="5"/>
  <c r="J1000" i="5" s="1"/>
  <c r="F1000" i="5"/>
  <c r="M999" i="5"/>
  <c r="G999" i="5"/>
  <c r="A1002" i="5"/>
  <c r="D1002" i="5" s="1"/>
  <c r="L1002" i="5" s="1"/>
  <c r="O1001" i="5" l="1"/>
  <c r="P1001" i="5" s="1"/>
  <c r="I1001" i="5"/>
  <c r="J1001" i="5" s="1"/>
  <c r="F1001" i="5"/>
  <c r="M1000" i="5"/>
  <c r="G1000" i="5"/>
  <c r="O1002" i="5" l="1"/>
  <c r="P1002" i="5" s="1"/>
  <c r="I1002" i="5"/>
  <c r="J1002" i="5" s="1"/>
  <c r="F1002" i="5"/>
  <c r="G1001" i="5"/>
  <c r="M1001" i="5"/>
  <c r="G1002" i="5" l="1"/>
  <c r="M1002" i="5"/>
</calcChain>
</file>

<file path=xl/sharedStrings.xml><?xml version="1.0" encoding="utf-8"?>
<sst xmlns="http://schemas.openxmlformats.org/spreadsheetml/2006/main" count="252" uniqueCount="149">
  <si>
    <t>mol</t>
  </si>
  <si>
    <t>h</t>
  </si>
  <si>
    <t>1/T</t>
  </si>
  <si>
    <t>(Delta C )/T</t>
  </si>
  <si>
    <t>Delta N =</t>
  </si>
  <si>
    <t>Integrations - Variable</t>
  </si>
  <si>
    <t>Grund - Varialble :</t>
  </si>
  <si>
    <t>Zeit - Faktor :</t>
  </si>
  <si>
    <t>Differential Lösung</t>
  </si>
  <si>
    <t>(Delta N)|Max</t>
  </si>
  <si>
    <t xml:space="preserve">Haupt Lösung </t>
  </si>
  <si>
    <t>Substitutions - Variable</t>
  </si>
  <si>
    <t xml:space="preserve">d/dt N_1(t) </t>
  </si>
  <si>
    <t xml:space="preserve">d/dt N_2(t) </t>
  </si>
  <si>
    <t>Zwischen Terme</t>
  </si>
  <si>
    <t xml:space="preserve">d/dt N_3(t) </t>
  </si>
  <si>
    <t>Ausgleichs Verhältniss</t>
  </si>
  <si>
    <t>S | 2-3</t>
  </si>
  <si>
    <t>S | 1-2</t>
  </si>
  <si>
    <t>a</t>
  </si>
  <si>
    <t>b</t>
  </si>
  <si>
    <t>C_1</t>
  </si>
  <si>
    <t>C_2</t>
  </si>
  <si>
    <t>X_3</t>
  </si>
  <si>
    <t>X_2</t>
  </si>
  <si>
    <t>X_1</t>
  </si>
  <si>
    <t>C_4</t>
  </si>
  <si>
    <t>ɣ</t>
  </si>
  <si>
    <t>N_1 (0) = N_1</t>
  </si>
  <si>
    <t>N_2 (0) = N_2</t>
  </si>
  <si>
    <t xml:space="preserve">V_1 </t>
  </si>
  <si>
    <t xml:space="preserve">V_2 </t>
  </si>
  <si>
    <t xml:space="preserve">V_3 </t>
  </si>
  <si>
    <t>N_3 (0) = N_3</t>
  </si>
  <si>
    <t>V/T</t>
  </si>
  <si>
    <t>p</t>
  </si>
  <si>
    <t>q</t>
  </si>
  <si>
    <t>ɸ</t>
  </si>
  <si>
    <t>Diskriminante der Resolventen</t>
  </si>
  <si>
    <t xml:space="preserve">D </t>
  </si>
  <si>
    <t>Expotential - Variable : D &lt; 0</t>
  </si>
  <si>
    <t>Expotential - Variable : D = 0</t>
  </si>
  <si>
    <t>Expotential - Variable : D &gt; 0</t>
  </si>
  <si>
    <r>
      <rPr>
        <sz val="14"/>
        <color rgb="FF9C0006"/>
        <rFont val="Symbol"/>
        <family val="1"/>
        <charset val="2"/>
      </rPr>
      <t>l_</t>
    </r>
    <r>
      <rPr>
        <sz val="14"/>
        <color rgb="FF9C0006"/>
        <rFont val="Calibri"/>
        <family val="2"/>
        <scheme val="minor"/>
      </rPr>
      <t>1</t>
    </r>
  </si>
  <si>
    <r>
      <rPr>
        <sz val="14"/>
        <color rgb="FF9C0006"/>
        <rFont val="Symbol"/>
        <family val="1"/>
        <charset val="2"/>
      </rPr>
      <t>l_</t>
    </r>
    <r>
      <rPr>
        <sz val="14"/>
        <color rgb="FF9C0006"/>
        <rFont val="Calibri"/>
        <family val="2"/>
        <scheme val="minor"/>
      </rPr>
      <t>2</t>
    </r>
  </si>
  <si>
    <r>
      <rPr>
        <sz val="14"/>
        <color rgb="FF9C0006"/>
        <rFont val="Symbol"/>
        <family val="1"/>
        <charset val="2"/>
      </rPr>
      <t>l_</t>
    </r>
    <r>
      <rPr>
        <sz val="14"/>
        <color rgb="FF9C0006"/>
        <rFont val="Calibri"/>
        <family val="2"/>
        <scheme val="minor"/>
      </rPr>
      <t>3</t>
    </r>
  </si>
  <si>
    <t>Expotential-Variable : Fall unterscheidung D</t>
  </si>
  <si>
    <r>
      <rPr>
        <sz val="14"/>
        <color theme="1"/>
        <rFont val="Symbol"/>
        <family val="1"/>
        <charset val="2"/>
      </rPr>
      <t>l</t>
    </r>
    <r>
      <rPr>
        <sz val="14"/>
        <color theme="1"/>
        <rFont val="Calibri"/>
        <family val="2"/>
      </rPr>
      <t xml:space="preserve">_1 </t>
    </r>
  </si>
  <si>
    <r>
      <rPr>
        <sz val="14"/>
        <color theme="1"/>
        <rFont val="Symbol"/>
        <family val="1"/>
        <charset val="2"/>
      </rPr>
      <t>l</t>
    </r>
    <r>
      <rPr>
        <sz val="14"/>
        <color theme="1"/>
        <rFont val="Calibri"/>
        <family val="2"/>
      </rPr>
      <t>_2</t>
    </r>
  </si>
  <si>
    <r>
      <rPr>
        <sz val="14"/>
        <color theme="1"/>
        <rFont val="Symbol"/>
        <family val="1"/>
        <charset val="2"/>
      </rPr>
      <t>l</t>
    </r>
    <r>
      <rPr>
        <sz val="14"/>
        <color theme="1"/>
        <rFont val="Calibri"/>
        <family val="2"/>
      </rPr>
      <t>_3</t>
    </r>
  </si>
  <si>
    <t xml:space="preserve">T </t>
  </si>
  <si>
    <t>u</t>
  </si>
  <si>
    <t>v</t>
  </si>
  <si>
    <t xml:space="preserve">d/dt N_4(t) </t>
  </si>
  <si>
    <t xml:space="preserve">V_4 </t>
  </si>
  <si>
    <t>N_4 (0) = N_4</t>
  </si>
  <si>
    <t>Y_1</t>
  </si>
  <si>
    <t>Y_2</t>
  </si>
  <si>
    <t>Z_1</t>
  </si>
  <si>
    <t>Z_2</t>
  </si>
  <si>
    <t>Z_3</t>
  </si>
  <si>
    <t>Y_3</t>
  </si>
  <si>
    <t>C_5</t>
  </si>
  <si>
    <t>S | 3-4</t>
  </si>
  <si>
    <t>Teil-Lösungen und Zeit-Integrator (Links)</t>
  </si>
  <si>
    <t>CC_3</t>
  </si>
  <si>
    <t>CC_4</t>
  </si>
  <si>
    <t>CC_5</t>
  </si>
  <si>
    <t>CC_6</t>
  </si>
  <si>
    <t>Z_4</t>
  </si>
  <si>
    <t>W_1</t>
  </si>
  <si>
    <t>W_2</t>
  </si>
  <si>
    <t>W_3</t>
  </si>
  <si>
    <t>Massenerhaltung</t>
  </si>
  <si>
    <t>k_{1,2} =</t>
  </si>
  <si>
    <t>k_{2,3} =</t>
  </si>
  <si>
    <t>k_{3,4} =</t>
  </si>
  <si>
    <t>mol/T</t>
  </si>
  <si>
    <t xml:space="preserve"> Schrittweite</t>
  </si>
  <si>
    <t xml:space="preserve"> Zeitschritt</t>
  </si>
  <si>
    <t>Delta N - Sys 1</t>
  </si>
  <si>
    <t>Delta N - Sys 2</t>
  </si>
  <si>
    <t>C - Sys 1</t>
  </si>
  <si>
    <t>C - Sys 2</t>
  </si>
  <si>
    <t>Delta N - Sys 3</t>
  </si>
  <si>
    <t>C - Sys 3</t>
  </si>
  <si>
    <t>Delta N - Sys 4</t>
  </si>
  <si>
    <t>C - Sys 4</t>
  </si>
  <si>
    <t>4-DGL-SYS</t>
  </si>
  <si>
    <t xml:space="preserve">C_3 </t>
  </si>
  <si>
    <t>C_6</t>
  </si>
  <si>
    <t>CC_1</t>
  </si>
  <si>
    <t>CC_2</t>
  </si>
  <si>
    <t>Σ</t>
  </si>
  <si>
    <t>U_1</t>
  </si>
  <si>
    <t>U_2</t>
  </si>
  <si>
    <t>U_3</t>
  </si>
  <si>
    <t>k_{2,1} =</t>
  </si>
  <si>
    <t>k_{1,2}  = a</t>
  </si>
  <si>
    <t>Symmetrische Variable :</t>
  </si>
  <si>
    <t>k_{3,2} =</t>
  </si>
  <si>
    <t>k_{4,3} =</t>
  </si>
  <si>
    <t xml:space="preserve">k_{2,1}  </t>
  </si>
  <si>
    <t xml:space="preserve">k_{1,2}  </t>
  </si>
  <si>
    <t xml:space="preserve">k_{2,3} </t>
  </si>
  <si>
    <t xml:space="preserve">k_{3,2}  </t>
  </si>
  <si>
    <t xml:space="preserve">k_{3,4}  </t>
  </si>
  <si>
    <t xml:space="preserve">k_{4,3}  </t>
  </si>
  <si>
    <t>V</t>
  </si>
  <si>
    <t xml:space="preserve">K1 = k_{1,2}  /k_{2,1}  </t>
  </si>
  <si>
    <t xml:space="preserve">K2 = k_{2,3}  /k_{3,2}  </t>
  </si>
  <si>
    <t xml:space="preserve">K3= k_{3,4}  /k_{4,3}  </t>
  </si>
  <si>
    <t>k_{2,3}*K1  = b</t>
  </si>
  <si>
    <t xml:space="preserve">VR_1 = V_1 </t>
  </si>
  <si>
    <t xml:space="preserve">VR_2 = K1*V_2 </t>
  </si>
  <si>
    <t>k_{3,4} *K1*K2 = c</t>
  </si>
  <si>
    <t xml:space="preserve">VR_3 = K1*K2*V_3 </t>
  </si>
  <si>
    <t xml:space="preserve">VR_4 = K1*K2*K3*V_4 </t>
  </si>
  <si>
    <t>sec</t>
  </si>
  <si>
    <t xml:space="preserve"> </t>
  </si>
  <si>
    <t>conc. at t=0</t>
  </si>
  <si>
    <t>process time =</t>
  </si>
  <si>
    <t>final conc.</t>
  </si>
  <si>
    <t>initial amount</t>
  </si>
  <si>
    <t>final amount</t>
  </si>
  <si>
    <t>volume</t>
  </si>
  <si>
    <t>Parent Compound</t>
  </si>
  <si>
    <t>1/sec</t>
  </si>
  <si>
    <t>!!All units are consistent with each other!! Please watch for a consequent interpretation!!</t>
  </si>
  <si>
    <t>equilibirum constant of reaction K = k1/ k2</t>
  </si>
  <si>
    <t>Grey/Black Cells contain the calculated results of the analytical formula</t>
  </si>
  <si>
    <t>Grey/Organge Cells contain internally calculated variables that are needed as input for the analytical formula (sheet - DGL4)</t>
  </si>
  <si>
    <t>Red marked cells are for the input data and have to be filled in completely</t>
  </si>
  <si>
    <t>equilibrium constant of reaction K = k2/ k3</t>
  </si>
  <si>
    <t>equilibrium constant of reaction K = k3/ k4</t>
  </si>
  <si>
    <t>1rst generation transformation product</t>
  </si>
  <si>
    <t>2nd generation transformation product</t>
  </si>
  <si>
    <t>3rd generation transformation product</t>
  </si>
  <si>
    <t>Note: the notation "parent compound",  "1rst generation transformation product" and so on is somewhat arbitrary, because the reactions are reversible and one could also let the reaction start with the "3rd generation reaction product" for example</t>
  </si>
  <si>
    <t>rate constant between parent compound and 1rst gener. transf. product</t>
  </si>
  <si>
    <t>rate constant between  1rst and 2nd gener. transf. product</t>
  </si>
  <si>
    <t>rate constant between  1rst gener. transf. Product and parent compound</t>
  </si>
  <si>
    <t>rate constant between 2nd and 3rd gener. transf. product</t>
  </si>
  <si>
    <t>rate constant between 3rd and 2nd gener. transf. product</t>
  </si>
  <si>
    <t>rate constant between  2nd and 1rst gener. transf. product</t>
  </si>
  <si>
    <t>Reaction chain for 3 reversible, consecutive reactions</t>
  </si>
  <si>
    <t>L</t>
  </si>
  <si>
    <t>mol / L</t>
  </si>
  <si>
    <t xml:space="preserve"> (L/sec)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</si>
</sst>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35" x14ac:knownFonts="1">
    <font>
      <sz val="11"/>
      <color theme="1"/>
      <name val="Calibri"/>
      <family val="2"/>
      <scheme val="minor"/>
    </font>
    <font>
      <sz val="11"/>
      <color theme="1"/>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theme="1"/>
      <name val="Symbol"/>
      <family val="1"/>
      <charset val="2"/>
    </font>
    <font>
      <sz val="14"/>
      <color rgb="FF9C0006"/>
      <name val="Calibri"/>
      <family val="2"/>
    </font>
    <font>
      <sz val="14"/>
      <color rgb="FF9C0006"/>
      <name val="Calibri"/>
      <family val="2"/>
      <scheme val="minor"/>
    </font>
    <font>
      <sz val="14"/>
      <color rgb="FF9C0006"/>
      <name val="Symbol"/>
      <family val="1"/>
      <charset val="2"/>
    </font>
    <font>
      <sz val="14"/>
      <color theme="1"/>
      <name val="Calibri"/>
      <family val="2"/>
      <scheme val="minor"/>
    </font>
    <font>
      <sz val="14"/>
      <color theme="1"/>
      <name val="Calibri"/>
      <family val="2"/>
    </font>
    <font>
      <sz val="14"/>
      <color theme="1"/>
      <name val="Symbol"/>
      <family val="1"/>
      <charset val="2"/>
    </font>
    <font>
      <sz val="20"/>
      <color rgb="FF9C0006"/>
      <name val="Arial"/>
      <family val="2"/>
    </font>
    <font>
      <sz val="14"/>
      <color rgb="FFFF0000"/>
      <name val="Calibri"/>
      <family val="2"/>
      <scheme val="minor"/>
    </font>
    <font>
      <b/>
      <sz val="22"/>
      <color rgb="FFFF0000"/>
      <name val="Calibri"/>
      <family val="2"/>
      <scheme val="minor"/>
    </font>
    <font>
      <b/>
      <sz val="11"/>
      <color rgb="FFFF0000"/>
      <name val="Calibri"/>
      <family val="2"/>
      <scheme val="minor"/>
    </font>
    <font>
      <b/>
      <sz val="14"/>
      <color rgb="FFFF0000"/>
      <name val="Calibri"/>
      <family val="2"/>
      <scheme val="minor"/>
    </font>
    <font>
      <b/>
      <sz val="14"/>
      <color theme="1"/>
      <name val="Calibri"/>
      <family val="2"/>
      <scheme val="minor"/>
    </font>
    <font>
      <sz val="18"/>
      <color theme="1"/>
      <name val="Calibri"/>
      <family val="2"/>
      <scheme val="minor"/>
    </font>
    <font>
      <sz val="20"/>
      <color theme="1"/>
      <name val="Calibri"/>
      <family val="2"/>
      <scheme val="minor"/>
    </font>
    <font>
      <b/>
      <sz val="16"/>
      <color rgb="FFFF0000"/>
      <name val="Calibri"/>
      <family val="2"/>
      <scheme val="minor"/>
    </font>
    <font>
      <b/>
      <sz val="18"/>
      <color rgb="FFFF0000"/>
      <name val="Calibri"/>
      <family val="2"/>
      <scheme val="minor"/>
    </font>
    <font>
      <b/>
      <sz val="20"/>
      <color rgb="FFFA7D00"/>
      <name val="Calibri"/>
      <family val="2"/>
      <scheme val="minor"/>
    </font>
    <font>
      <b/>
      <sz val="15"/>
      <color theme="1"/>
      <name val="Calibri"/>
      <family val="2"/>
      <scheme val="minor"/>
    </font>
    <font>
      <b/>
      <sz val="22"/>
      <color theme="1"/>
      <name val="Arial"/>
      <family val="2"/>
    </font>
    <font>
      <b/>
      <sz val="20"/>
      <color rgb="FFFF0000"/>
      <name val="Calibri"/>
      <family val="2"/>
      <scheme val="minor"/>
    </font>
    <font>
      <b/>
      <sz val="20"/>
      <color rgb="FF3F3F3F"/>
      <name val="Calibri"/>
      <family val="2"/>
      <scheme val="minor"/>
    </font>
    <font>
      <sz val="14"/>
      <color theme="1"/>
      <name val="Arial"/>
      <family val="2"/>
    </font>
    <font>
      <b/>
      <sz val="14"/>
      <color rgb="FFFF0000"/>
      <name val="Arial"/>
      <family val="2"/>
    </font>
    <font>
      <b/>
      <sz val="14"/>
      <color rgb="FFFA7D00"/>
      <name val="Calibri"/>
      <family val="2"/>
      <scheme val="minor"/>
    </font>
    <font>
      <sz val="14"/>
      <color theme="0" tint="-0.499984740745262"/>
      <name val="Calibri"/>
      <family val="2"/>
      <scheme val="minor"/>
    </font>
    <font>
      <b/>
      <sz val="14"/>
      <color rgb="FF3F3F3F"/>
      <name val="Calibri"/>
      <family val="2"/>
      <scheme val="minor"/>
    </font>
  </fonts>
  <fills count="6">
    <fill>
      <patternFill patternType="none"/>
    </fill>
    <fill>
      <patternFill patternType="gray125"/>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3F3F3F"/>
      </left>
      <right style="thin">
        <color rgb="FF3F3F3F"/>
      </right>
      <top style="thin">
        <color rgb="FF3F3F3F"/>
      </top>
      <bottom style="medium">
        <color indexed="64"/>
      </bottom>
      <diagonal/>
    </border>
    <border>
      <left style="medium">
        <color indexed="64"/>
      </left>
      <right/>
      <top style="thick">
        <color indexed="64"/>
      </top>
      <bottom/>
      <diagonal/>
    </border>
    <border>
      <left style="thin">
        <color rgb="FF7F7F7F"/>
      </left>
      <right style="thin">
        <color rgb="FF7F7F7F"/>
      </right>
      <top style="thick">
        <color indexed="64"/>
      </top>
      <bottom style="thin">
        <color rgb="FF7F7F7F"/>
      </bottom>
      <diagonal/>
    </border>
    <border>
      <left/>
      <right style="medium">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bottom style="thin">
        <color rgb="FF7F7F7F"/>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medium">
        <color indexed="64"/>
      </left>
      <right style="thin">
        <color rgb="FF3F3F3F"/>
      </right>
      <top style="thin">
        <color rgb="FF3F3F3F"/>
      </top>
      <bottom style="thin">
        <color rgb="FF3F3F3F"/>
      </bottom>
      <diagonal/>
    </border>
    <border>
      <left/>
      <right/>
      <top/>
      <bottom style="thick">
        <color indexed="64"/>
      </bottom>
      <diagonal/>
    </border>
  </borders>
  <cellStyleXfs count="7">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1" applyNumberFormat="0" applyAlignment="0" applyProtection="0"/>
    <xf numFmtId="0" fontId="6" fillId="4" borderId="2" applyNumberFormat="0" applyAlignment="0" applyProtection="0"/>
    <xf numFmtId="0" fontId="7" fillId="4" borderId="1" applyNumberFormat="0" applyAlignment="0" applyProtection="0"/>
    <xf numFmtId="0" fontId="1" fillId="5" borderId="3" applyNumberFormat="0" applyFont="0" applyAlignment="0" applyProtection="0"/>
  </cellStyleXfs>
  <cellXfs count="89">
    <xf numFmtId="0" fontId="0" fillId="0" borderId="0" xfId="0"/>
    <xf numFmtId="0" fontId="0" fillId="0" borderId="0" xfId="0" applyAlignment="1">
      <alignment horizontal="center"/>
    </xf>
    <xf numFmtId="0" fontId="0" fillId="5" borderId="3" xfId="6" applyFont="1" applyAlignment="1">
      <alignment horizontal="center"/>
    </xf>
    <xf numFmtId="0" fontId="0" fillId="5" borderId="3" xfId="6" quotePrefix="1" applyFont="1" applyAlignment="1">
      <alignment horizontal="center"/>
    </xf>
    <xf numFmtId="0" fontId="0" fillId="0" borderId="0" xfId="0" applyAlignment="1">
      <alignment horizontal="center" vertical="center"/>
    </xf>
    <xf numFmtId="0" fontId="4" fillId="2" borderId="0" xfId="2" applyAlignment="1">
      <alignment horizontal="center" vertical="center"/>
    </xf>
    <xf numFmtId="0" fontId="2" fillId="0" borderId="0" xfId="1" applyAlignment="1">
      <alignment horizontal="center" vertical="center"/>
    </xf>
    <xf numFmtId="0" fontId="3" fillId="5" borderId="3" xfId="6" applyFont="1" applyAlignment="1">
      <alignment horizontal="center" vertical="center"/>
    </xf>
    <xf numFmtId="0" fontId="7" fillId="4" borderId="1" xfId="5" applyAlignment="1">
      <alignment horizontal="center" vertical="center"/>
    </xf>
    <xf numFmtId="0" fontId="0" fillId="5" borderId="3" xfId="6" quotePrefix="1" applyFont="1" applyAlignment="1">
      <alignment horizontal="center" vertical="center"/>
    </xf>
    <xf numFmtId="0" fontId="0" fillId="5" borderId="3" xfId="6" applyFont="1" applyAlignment="1">
      <alignment horizontal="center" vertical="center"/>
    </xf>
    <xf numFmtId="0" fontId="8" fillId="0" borderId="0" xfId="0" applyFont="1" applyAlignment="1">
      <alignment horizontal="center" vertical="center"/>
    </xf>
    <xf numFmtId="0" fontId="9" fillId="5" borderId="3" xfId="6" applyFont="1" applyAlignment="1">
      <alignment horizontal="center" vertical="center"/>
    </xf>
    <xf numFmtId="0" fontId="10" fillId="5" borderId="3" xfId="6" applyFont="1" applyAlignment="1">
      <alignment horizontal="center" vertical="center"/>
    </xf>
    <xf numFmtId="0" fontId="12" fillId="0" borderId="0" xfId="0" applyFont="1"/>
    <xf numFmtId="0" fontId="12" fillId="0" borderId="0" xfId="0" applyFont="1" applyAlignment="1">
      <alignment horizontal="center" vertical="center"/>
    </xf>
    <xf numFmtId="0" fontId="11" fillId="5" borderId="3" xfId="6" applyFont="1" applyAlignment="1">
      <alignment horizontal="center" vertical="center"/>
    </xf>
    <xf numFmtId="0" fontId="12" fillId="0" borderId="0" xfId="0" applyFont="1" applyAlignment="1">
      <alignment horizontal="center"/>
    </xf>
    <xf numFmtId="0" fontId="13" fillId="0" borderId="0" xfId="0" applyFont="1" applyAlignment="1">
      <alignment horizontal="center" vertical="center"/>
    </xf>
    <xf numFmtId="0" fontId="4" fillId="2" borderId="1" xfId="2" applyBorder="1" applyAlignment="1">
      <alignment horizontal="center" vertical="center"/>
    </xf>
    <xf numFmtId="0" fontId="0" fillId="5" borderId="3" xfId="6" applyFont="1"/>
    <xf numFmtId="0" fontId="6" fillId="4" borderId="2" xfId="4" applyAlignment="1">
      <alignment horizontal="center" vertical="center"/>
    </xf>
    <xf numFmtId="0" fontId="15" fillId="5" borderId="3" xfId="6" applyFont="1" applyAlignment="1">
      <alignment horizontal="center" vertical="center"/>
    </xf>
    <xf numFmtId="0" fontId="16" fillId="0" borderId="0" xfId="0" applyFont="1"/>
    <xf numFmtId="0" fontId="12" fillId="0" borderId="0" xfId="0" applyFont="1" applyAlignment="1">
      <alignment horizontal="right"/>
    </xf>
    <xf numFmtId="0" fontId="17" fillId="0" borderId="0" xfId="0" applyFont="1"/>
    <xf numFmtId="0" fontId="19" fillId="0" borderId="0" xfId="0" applyFont="1"/>
    <xf numFmtId="11" fontId="19" fillId="0" borderId="0" xfId="0" applyNumberFormat="1" applyFont="1"/>
    <xf numFmtId="0" fontId="18" fillId="0" borderId="0" xfId="0" applyFont="1"/>
    <xf numFmtId="0" fontId="19" fillId="0" borderId="0" xfId="0" applyFont="1" applyAlignment="1">
      <alignment horizontal="right"/>
    </xf>
    <xf numFmtId="11" fontId="19" fillId="0" borderId="0" xfId="0" applyNumberFormat="1" applyFont="1" applyAlignment="1">
      <alignment horizontal="center"/>
    </xf>
    <xf numFmtId="0" fontId="20" fillId="0" borderId="0" xfId="0" applyFont="1" applyAlignment="1">
      <alignment horizontal="center"/>
    </xf>
    <xf numFmtId="0" fontId="21" fillId="0" borderId="0" xfId="0" applyFont="1"/>
    <xf numFmtId="0" fontId="21" fillId="0" borderId="0" xfId="0" applyFont="1" applyAlignment="1">
      <alignment horizontal="center"/>
    </xf>
    <xf numFmtId="0" fontId="21" fillId="0" borderId="0" xfId="0" applyFont="1" applyAlignment="1">
      <alignment horizontal="right"/>
    </xf>
    <xf numFmtId="0" fontId="22" fillId="0" borderId="0" xfId="0" applyFont="1"/>
    <xf numFmtId="0" fontId="22" fillId="0" borderId="0" xfId="0" applyFont="1" applyAlignment="1">
      <alignment horizontal="center"/>
    </xf>
    <xf numFmtId="0" fontId="24" fillId="3" borderId="14" xfId="3" applyFont="1" applyBorder="1" applyAlignment="1">
      <alignment horizontal="center"/>
    </xf>
    <xf numFmtId="0" fontId="0" fillId="5" borderId="0" xfId="6" applyFont="1" applyBorder="1"/>
    <xf numFmtId="0" fontId="0" fillId="5" borderId="16" xfId="6" applyFont="1" applyBorder="1"/>
    <xf numFmtId="0" fontId="0" fillId="5" borderId="17" xfId="6" applyFont="1" applyBorder="1"/>
    <xf numFmtId="0" fontId="0" fillId="5" borderId="5" xfId="6" applyFont="1" applyBorder="1"/>
    <xf numFmtId="0" fontId="0" fillId="5" borderId="18" xfId="6" applyFont="1" applyBorder="1"/>
    <xf numFmtId="0" fontId="0" fillId="5" borderId="7" xfId="6" applyFont="1" applyBorder="1"/>
    <xf numFmtId="0" fontId="23" fillId="5" borderId="18" xfId="6" applyFont="1" applyBorder="1"/>
    <xf numFmtId="0" fontId="25" fillId="4" borderId="20" xfId="5" applyFont="1" applyBorder="1" applyAlignment="1">
      <alignment horizontal="center" vertical="center"/>
    </xf>
    <xf numFmtId="0" fontId="24" fillId="5" borderId="6" xfId="6" applyFont="1" applyBorder="1"/>
    <xf numFmtId="0" fontId="26" fillId="5" borderId="16" xfId="6" applyFont="1" applyBorder="1"/>
    <xf numFmtId="0" fontId="26" fillId="5" borderId="0" xfId="6" applyFont="1" applyBorder="1"/>
    <xf numFmtId="0" fontId="27" fillId="0" borderId="0" xfId="0" applyFont="1"/>
    <xf numFmtId="0" fontId="12" fillId="0" borderId="0" xfId="0" applyFont="1" applyAlignment="1">
      <alignment horizontal="left"/>
    </xf>
    <xf numFmtId="0" fontId="28" fillId="3" borderId="19" xfId="3" applyFont="1" applyBorder="1" applyAlignment="1">
      <alignment horizontal="center" vertical="center"/>
    </xf>
    <xf numFmtId="0" fontId="29" fillId="4" borderId="21" xfId="4" applyFont="1" applyBorder="1" applyAlignment="1">
      <alignment horizontal="center" vertical="center"/>
    </xf>
    <xf numFmtId="0" fontId="30" fillId="0" borderId="0" xfId="0" applyFont="1"/>
    <xf numFmtId="0" fontId="30" fillId="0" borderId="0" xfId="0" applyFont="1" applyAlignment="1">
      <alignment horizontal="right"/>
    </xf>
    <xf numFmtId="0" fontId="31" fillId="3" borderId="1" xfId="3" applyFont="1" applyAlignment="1">
      <alignment horizontal="center"/>
    </xf>
    <xf numFmtId="2" fontId="31" fillId="3" borderId="1" xfId="3" applyNumberFormat="1" applyFont="1" applyAlignment="1">
      <alignment horizontal="center"/>
    </xf>
    <xf numFmtId="2" fontId="12" fillId="0" borderId="0" xfId="0" applyNumberFormat="1" applyFont="1" applyAlignment="1">
      <alignment horizontal="center"/>
    </xf>
    <xf numFmtId="2" fontId="32" fillId="4" borderId="1" xfId="5" applyNumberFormat="1" applyFont="1" applyAlignment="1">
      <alignment horizontal="center"/>
    </xf>
    <xf numFmtId="0" fontId="19" fillId="0" borderId="22" xfId="0" applyFont="1" applyBorder="1" applyAlignment="1">
      <alignment horizontal="center"/>
    </xf>
    <xf numFmtId="0" fontId="12" fillId="0" borderId="22" xfId="0" applyFont="1" applyBorder="1"/>
    <xf numFmtId="0" fontId="12" fillId="0" borderId="9" xfId="0" applyFont="1" applyBorder="1" applyAlignment="1">
      <alignment horizontal="center"/>
    </xf>
    <xf numFmtId="0" fontId="19" fillId="3" borderId="10" xfId="3" applyFont="1" applyBorder="1" applyAlignment="1">
      <alignment horizontal="center"/>
    </xf>
    <xf numFmtId="0" fontId="12" fillId="0" borderId="11" xfId="0" applyFont="1" applyBorder="1" applyAlignment="1">
      <alignment horizontal="center"/>
    </xf>
    <xf numFmtId="11" fontId="32" fillId="4" borderId="1" xfId="5" applyNumberFormat="1" applyFont="1" applyAlignment="1">
      <alignment horizontal="center"/>
    </xf>
    <xf numFmtId="0" fontId="33" fillId="0" borderId="9" xfId="0" applyFont="1" applyBorder="1" applyAlignment="1">
      <alignment horizontal="center"/>
    </xf>
    <xf numFmtId="0" fontId="33" fillId="0" borderId="0" xfId="0" applyFont="1" applyBorder="1"/>
    <xf numFmtId="0" fontId="33" fillId="0" borderId="11" xfId="0" applyFont="1" applyBorder="1" applyAlignment="1">
      <alignment horizontal="center"/>
    </xf>
    <xf numFmtId="0" fontId="33" fillId="0" borderId="0" xfId="0" applyFont="1"/>
    <xf numFmtId="0" fontId="12" fillId="0" borderId="12" xfId="0" applyFont="1" applyBorder="1" applyAlignment="1">
      <alignment horizontal="center"/>
    </xf>
    <xf numFmtId="0" fontId="12" fillId="0" borderId="13" xfId="0" applyFont="1" applyBorder="1"/>
    <xf numFmtId="0" fontId="12" fillId="0" borderId="4" xfId="0" applyFont="1" applyBorder="1" applyAlignment="1">
      <alignment horizontal="center" wrapText="1"/>
    </xf>
    <xf numFmtId="0" fontId="19" fillId="3" borderId="14" xfId="3" applyFont="1" applyBorder="1" applyAlignment="1">
      <alignment horizontal="center"/>
    </xf>
    <xf numFmtId="0" fontId="12" fillId="0" borderId="5" xfId="0" applyFont="1" applyBorder="1" applyAlignment="1">
      <alignment horizontal="center"/>
    </xf>
    <xf numFmtId="0" fontId="12" fillId="0" borderId="0" xfId="0" applyFont="1" applyBorder="1"/>
    <xf numFmtId="0" fontId="12" fillId="0" borderId="0" xfId="0" applyFont="1" applyBorder="1" applyAlignment="1">
      <alignment horizontal="center"/>
    </xf>
    <xf numFmtId="0" fontId="19" fillId="3" borderId="1" xfId="3" applyFont="1" applyAlignment="1">
      <alignment horizontal="center"/>
    </xf>
    <xf numFmtId="0" fontId="12" fillId="0" borderId="4" xfId="0" applyFont="1" applyBorder="1" applyAlignment="1">
      <alignment horizontal="center"/>
    </xf>
    <xf numFmtId="0" fontId="32" fillId="4" borderId="15" xfId="5" applyFont="1" applyBorder="1" applyAlignment="1">
      <alignment horizontal="center"/>
    </xf>
    <xf numFmtId="0" fontId="32" fillId="4" borderId="1" xfId="5" applyFont="1" applyAlignment="1">
      <alignment horizontal="center"/>
    </xf>
    <xf numFmtId="0" fontId="12" fillId="0" borderId="5" xfId="0" applyFont="1" applyBorder="1"/>
    <xf numFmtId="164" fontId="34" fillId="4" borderId="2" xfId="4" applyNumberFormat="1" applyFont="1" applyAlignment="1">
      <alignment horizontal="center"/>
    </xf>
    <xf numFmtId="165" fontId="34" fillId="4" borderId="2" xfId="4" applyNumberFormat="1" applyFont="1" applyAlignment="1">
      <alignment horizontal="center"/>
    </xf>
    <xf numFmtId="0" fontId="12" fillId="0" borderId="6" xfId="0" applyFont="1" applyBorder="1" applyAlignment="1">
      <alignment horizontal="center"/>
    </xf>
    <xf numFmtId="164" fontId="34" fillId="4" borderId="8" xfId="4" applyNumberFormat="1" applyFont="1" applyBorder="1" applyAlignment="1">
      <alignment horizontal="center"/>
    </xf>
    <xf numFmtId="0" fontId="12" fillId="0" borderId="7" xfId="0" applyFont="1" applyBorder="1" applyAlignment="1">
      <alignment horizontal="center"/>
    </xf>
    <xf numFmtId="0" fontId="34" fillId="4" borderId="2" xfId="4" applyFont="1" applyAlignment="1">
      <alignment horizontal="center"/>
    </xf>
    <xf numFmtId="0" fontId="12" fillId="0" borderId="0" xfId="0" applyFont="1" applyFill="1" applyBorder="1" applyAlignment="1">
      <alignment horizontal="center"/>
    </xf>
    <xf numFmtId="165" fontId="34" fillId="4" borderId="8" xfId="4" applyNumberFormat="1" applyFont="1" applyBorder="1" applyAlignment="1">
      <alignment horizontal="center"/>
    </xf>
  </cellXfs>
  <cellStyles count="7">
    <cellStyle name="Ausgabe" xfId="4" builtinId="21"/>
    <cellStyle name="Berechnung" xfId="5" builtinId="22"/>
    <cellStyle name="Eingabe" xfId="3" builtinId="20"/>
    <cellStyle name="Neutral" xfId="2" builtinId="28"/>
    <cellStyle name="Notiz" xfId="6" builtinId="10"/>
    <cellStyle name="Standard" xfId="0" builtinId="0"/>
    <cellStyle name="Überschrift 4" xfId="1" builtin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Parent</a:t>
            </a:r>
            <a:r>
              <a:rPr lang="en-US" baseline="0"/>
              <a:t> Compound</a:t>
            </a:r>
            <a:endParaRPr lang="en-US"/>
          </a:p>
        </c:rich>
      </c:tx>
      <c:layout>
        <c:manualLayout>
          <c:xMode val="edge"/>
          <c:yMode val="edge"/>
          <c:x val="0.29389981725584319"/>
          <c:y val="1.5108498649454875E-2"/>
        </c:manualLayout>
      </c:layout>
      <c:overlay val="0"/>
    </c:title>
    <c:autoTitleDeleted val="0"/>
    <c:plotArea>
      <c:layout>
        <c:manualLayout>
          <c:layoutTarget val="inner"/>
          <c:xMode val="edge"/>
          <c:yMode val="edge"/>
          <c:x val="0.12568967883987217"/>
          <c:y val="0.19503168323545525"/>
          <c:w val="0.74970480319983701"/>
          <c:h val="0.62060537493761792"/>
        </c:manualLayout>
      </c:layout>
      <c:scatterChart>
        <c:scatterStyle val="lineMarker"/>
        <c:varyColors val="0"/>
        <c:ser>
          <c:idx val="0"/>
          <c:order val="0"/>
          <c:tx>
            <c:strRef>
              <c:f>Graphen!$G$2</c:f>
              <c:strCache>
                <c:ptCount val="1"/>
                <c:pt idx="0">
                  <c:v>C - Sys 1</c:v>
                </c:pt>
              </c:strCache>
            </c:strRef>
          </c:tx>
          <c:marker>
            <c:symbol val="none"/>
          </c:marker>
          <c:xVal>
            <c:numRef>
              <c:f>Graphen!$D$3:$D$1002</c:f>
              <c:numCache>
                <c:formatCode>General</c:formatCode>
                <c:ptCount val="1000"/>
                <c:pt idx="0">
                  <c:v>0.1</c:v>
                </c:pt>
                <c:pt idx="1">
                  <c:v>0.2</c:v>
                </c:pt>
                <c:pt idx="2">
                  <c:v>0.3</c:v>
                </c:pt>
                <c:pt idx="3">
                  <c:v>0.4</c:v>
                </c:pt>
                <c:pt idx="4">
                  <c:v>0.5</c:v>
                </c:pt>
                <c:pt idx="5">
                  <c:v>0.6</c:v>
                </c:pt>
                <c:pt idx="6">
                  <c:v>0.70000000000000007</c:v>
                </c:pt>
                <c:pt idx="7">
                  <c:v>0.8</c:v>
                </c:pt>
                <c:pt idx="8">
                  <c:v>0.90000000000000013</c:v>
                </c:pt>
                <c:pt idx="9">
                  <c:v>1</c:v>
                </c:pt>
                <c:pt idx="10">
                  <c:v>1.0999999999999999</c:v>
                </c:pt>
                <c:pt idx="11">
                  <c:v>1.2</c:v>
                </c:pt>
                <c:pt idx="12">
                  <c:v>1.3</c:v>
                </c:pt>
                <c:pt idx="13">
                  <c:v>1.4000000000000001</c:v>
                </c:pt>
                <c:pt idx="14">
                  <c:v>1.5</c:v>
                </c:pt>
                <c:pt idx="15">
                  <c:v>1.6</c:v>
                </c:pt>
                <c:pt idx="16">
                  <c:v>1.7000000000000002</c:v>
                </c:pt>
                <c:pt idx="17">
                  <c:v>1.8000000000000003</c:v>
                </c:pt>
                <c:pt idx="18">
                  <c:v>1.9</c:v>
                </c:pt>
                <c:pt idx="19">
                  <c:v>2</c:v>
                </c:pt>
                <c:pt idx="20">
                  <c:v>2.1</c:v>
                </c:pt>
                <c:pt idx="21">
                  <c:v>2.1999999999999997</c:v>
                </c:pt>
                <c:pt idx="22">
                  <c:v>2.2999999999999998</c:v>
                </c:pt>
                <c:pt idx="23">
                  <c:v>2.4</c:v>
                </c:pt>
                <c:pt idx="24">
                  <c:v>2.5</c:v>
                </c:pt>
                <c:pt idx="25">
                  <c:v>2.6</c:v>
                </c:pt>
                <c:pt idx="26">
                  <c:v>2.7</c:v>
                </c:pt>
                <c:pt idx="27">
                  <c:v>2.8000000000000003</c:v>
                </c:pt>
                <c:pt idx="28">
                  <c:v>2.9000000000000004</c:v>
                </c:pt>
                <c:pt idx="29">
                  <c:v>3</c:v>
                </c:pt>
                <c:pt idx="30">
                  <c:v>3.1</c:v>
                </c:pt>
                <c:pt idx="31">
                  <c:v>3.2</c:v>
                </c:pt>
                <c:pt idx="32">
                  <c:v>3.3000000000000003</c:v>
                </c:pt>
                <c:pt idx="33">
                  <c:v>3.4000000000000004</c:v>
                </c:pt>
                <c:pt idx="34">
                  <c:v>3.5000000000000004</c:v>
                </c:pt>
                <c:pt idx="35">
                  <c:v>3.6000000000000005</c:v>
                </c:pt>
                <c:pt idx="36">
                  <c:v>3.6999999999999997</c:v>
                </c:pt>
                <c:pt idx="37">
                  <c:v>3.8</c:v>
                </c:pt>
                <c:pt idx="38">
                  <c:v>3.9</c:v>
                </c:pt>
                <c:pt idx="39">
                  <c:v>4</c:v>
                </c:pt>
                <c:pt idx="40">
                  <c:v>4.1000000000000005</c:v>
                </c:pt>
                <c:pt idx="41">
                  <c:v>4.2</c:v>
                </c:pt>
                <c:pt idx="42">
                  <c:v>4.3000000000000007</c:v>
                </c:pt>
                <c:pt idx="43">
                  <c:v>4.3999999999999995</c:v>
                </c:pt>
                <c:pt idx="44">
                  <c:v>4.5</c:v>
                </c:pt>
                <c:pt idx="45">
                  <c:v>4.5999999999999996</c:v>
                </c:pt>
                <c:pt idx="46">
                  <c:v>4.7</c:v>
                </c:pt>
                <c:pt idx="47">
                  <c:v>4.8</c:v>
                </c:pt>
                <c:pt idx="48">
                  <c:v>4.9000000000000004</c:v>
                </c:pt>
                <c:pt idx="49">
                  <c:v>5</c:v>
                </c:pt>
                <c:pt idx="50">
                  <c:v>5.1000000000000005</c:v>
                </c:pt>
                <c:pt idx="51">
                  <c:v>5.2</c:v>
                </c:pt>
                <c:pt idx="52">
                  <c:v>5.3</c:v>
                </c:pt>
                <c:pt idx="53">
                  <c:v>5.4</c:v>
                </c:pt>
                <c:pt idx="54">
                  <c:v>5.5</c:v>
                </c:pt>
                <c:pt idx="55">
                  <c:v>5.6000000000000005</c:v>
                </c:pt>
                <c:pt idx="56">
                  <c:v>5.7</c:v>
                </c:pt>
                <c:pt idx="57">
                  <c:v>5.8000000000000007</c:v>
                </c:pt>
                <c:pt idx="58">
                  <c:v>5.9</c:v>
                </c:pt>
                <c:pt idx="59">
                  <c:v>6</c:v>
                </c:pt>
                <c:pt idx="60">
                  <c:v>6.1</c:v>
                </c:pt>
                <c:pt idx="61">
                  <c:v>6.2</c:v>
                </c:pt>
                <c:pt idx="62">
                  <c:v>6.3</c:v>
                </c:pt>
                <c:pt idx="63">
                  <c:v>6.4</c:v>
                </c:pt>
                <c:pt idx="64">
                  <c:v>6.5</c:v>
                </c:pt>
                <c:pt idx="65">
                  <c:v>6.6000000000000005</c:v>
                </c:pt>
                <c:pt idx="66">
                  <c:v>6.7</c:v>
                </c:pt>
                <c:pt idx="67">
                  <c:v>6.8000000000000007</c:v>
                </c:pt>
                <c:pt idx="68">
                  <c:v>6.9</c:v>
                </c:pt>
                <c:pt idx="69">
                  <c:v>7.0000000000000009</c:v>
                </c:pt>
                <c:pt idx="70">
                  <c:v>7.1000000000000005</c:v>
                </c:pt>
                <c:pt idx="71">
                  <c:v>7.2000000000000011</c:v>
                </c:pt>
                <c:pt idx="72">
                  <c:v>7.3</c:v>
                </c:pt>
                <c:pt idx="73">
                  <c:v>7.3999999999999995</c:v>
                </c:pt>
                <c:pt idx="74">
                  <c:v>7.5</c:v>
                </c:pt>
                <c:pt idx="75">
                  <c:v>7.6</c:v>
                </c:pt>
                <c:pt idx="76">
                  <c:v>7.7</c:v>
                </c:pt>
                <c:pt idx="77">
                  <c:v>7.8</c:v>
                </c:pt>
                <c:pt idx="78">
                  <c:v>7.9</c:v>
                </c:pt>
                <c:pt idx="79">
                  <c:v>8</c:v>
                </c:pt>
                <c:pt idx="80">
                  <c:v>8.1</c:v>
                </c:pt>
                <c:pt idx="81">
                  <c:v>8.2000000000000011</c:v>
                </c:pt>
                <c:pt idx="82">
                  <c:v>8.3000000000000007</c:v>
                </c:pt>
                <c:pt idx="83">
                  <c:v>8.4</c:v>
                </c:pt>
                <c:pt idx="84">
                  <c:v>8.5</c:v>
                </c:pt>
                <c:pt idx="85">
                  <c:v>8.6000000000000014</c:v>
                </c:pt>
                <c:pt idx="86">
                  <c:v>8.7000000000000011</c:v>
                </c:pt>
                <c:pt idx="87">
                  <c:v>8.7999999999999989</c:v>
                </c:pt>
                <c:pt idx="88">
                  <c:v>8.9</c:v>
                </c:pt>
                <c:pt idx="89">
                  <c:v>9</c:v>
                </c:pt>
                <c:pt idx="90">
                  <c:v>9.1</c:v>
                </c:pt>
                <c:pt idx="91">
                  <c:v>9.1999999999999993</c:v>
                </c:pt>
                <c:pt idx="92">
                  <c:v>9.3000000000000007</c:v>
                </c:pt>
                <c:pt idx="93">
                  <c:v>9.4</c:v>
                </c:pt>
                <c:pt idx="94">
                  <c:v>9.5</c:v>
                </c:pt>
                <c:pt idx="95">
                  <c:v>9.6</c:v>
                </c:pt>
                <c:pt idx="96">
                  <c:v>9.7000000000000011</c:v>
                </c:pt>
                <c:pt idx="97">
                  <c:v>9.8000000000000007</c:v>
                </c:pt>
                <c:pt idx="98">
                  <c:v>9.9</c:v>
                </c:pt>
                <c:pt idx="99">
                  <c:v>10</c:v>
                </c:pt>
                <c:pt idx="100">
                  <c:v>10.100000000000001</c:v>
                </c:pt>
                <c:pt idx="101">
                  <c:v>10.200000000000001</c:v>
                </c:pt>
                <c:pt idx="102">
                  <c:v>10.3</c:v>
                </c:pt>
                <c:pt idx="103">
                  <c:v>10.4</c:v>
                </c:pt>
                <c:pt idx="104">
                  <c:v>10.5</c:v>
                </c:pt>
                <c:pt idx="105">
                  <c:v>10.6</c:v>
                </c:pt>
                <c:pt idx="106">
                  <c:v>10.7</c:v>
                </c:pt>
                <c:pt idx="107">
                  <c:v>10.8</c:v>
                </c:pt>
                <c:pt idx="108">
                  <c:v>10.9</c:v>
                </c:pt>
                <c:pt idx="109">
                  <c:v>11</c:v>
                </c:pt>
                <c:pt idx="110">
                  <c:v>11.1</c:v>
                </c:pt>
                <c:pt idx="111">
                  <c:v>11.200000000000001</c:v>
                </c:pt>
                <c:pt idx="112">
                  <c:v>11.3</c:v>
                </c:pt>
                <c:pt idx="113">
                  <c:v>11.4</c:v>
                </c:pt>
                <c:pt idx="114">
                  <c:v>11.5</c:v>
                </c:pt>
                <c:pt idx="115">
                  <c:v>11.600000000000001</c:v>
                </c:pt>
                <c:pt idx="116">
                  <c:v>11.700000000000001</c:v>
                </c:pt>
                <c:pt idx="117">
                  <c:v>11.8</c:v>
                </c:pt>
                <c:pt idx="118">
                  <c:v>11.9</c:v>
                </c:pt>
                <c:pt idx="119">
                  <c:v>12</c:v>
                </c:pt>
                <c:pt idx="120">
                  <c:v>12.1</c:v>
                </c:pt>
                <c:pt idx="121">
                  <c:v>12.2</c:v>
                </c:pt>
                <c:pt idx="122">
                  <c:v>12.3</c:v>
                </c:pt>
                <c:pt idx="123">
                  <c:v>12.4</c:v>
                </c:pt>
                <c:pt idx="124">
                  <c:v>12.5</c:v>
                </c:pt>
                <c:pt idx="125">
                  <c:v>12.6</c:v>
                </c:pt>
                <c:pt idx="126">
                  <c:v>12.7</c:v>
                </c:pt>
                <c:pt idx="127">
                  <c:v>12.8</c:v>
                </c:pt>
                <c:pt idx="128">
                  <c:v>12.9</c:v>
                </c:pt>
                <c:pt idx="129">
                  <c:v>13</c:v>
                </c:pt>
                <c:pt idx="130">
                  <c:v>13.100000000000001</c:v>
                </c:pt>
                <c:pt idx="131">
                  <c:v>13.200000000000001</c:v>
                </c:pt>
                <c:pt idx="132">
                  <c:v>13.3</c:v>
                </c:pt>
                <c:pt idx="133">
                  <c:v>13.4</c:v>
                </c:pt>
                <c:pt idx="134">
                  <c:v>13.5</c:v>
                </c:pt>
                <c:pt idx="135">
                  <c:v>13.600000000000001</c:v>
                </c:pt>
                <c:pt idx="136">
                  <c:v>13.700000000000001</c:v>
                </c:pt>
                <c:pt idx="137">
                  <c:v>13.8</c:v>
                </c:pt>
                <c:pt idx="138">
                  <c:v>13.900000000000002</c:v>
                </c:pt>
                <c:pt idx="139">
                  <c:v>14.000000000000002</c:v>
                </c:pt>
                <c:pt idx="140">
                  <c:v>14.100000000000001</c:v>
                </c:pt>
                <c:pt idx="141">
                  <c:v>14.200000000000001</c:v>
                </c:pt>
                <c:pt idx="142">
                  <c:v>14.3</c:v>
                </c:pt>
                <c:pt idx="143">
                  <c:v>14.400000000000002</c:v>
                </c:pt>
                <c:pt idx="144">
                  <c:v>14.499999999999998</c:v>
                </c:pt>
                <c:pt idx="145">
                  <c:v>14.6</c:v>
                </c:pt>
                <c:pt idx="146">
                  <c:v>14.7</c:v>
                </c:pt>
                <c:pt idx="147">
                  <c:v>14.799999999999999</c:v>
                </c:pt>
                <c:pt idx="148">
                  <c:v>14.899999999999999</c:v>
                </c:pt>
                <c:pt idx="149">
                  <c:v>15</c:v>
                </c:pt>
                <c:pt idx="150">
                  <c:v>15.1</c:v>
                </c:pt>
                <c:pt idx="151">
                  <c:v>15.2</c:v>
                </c:pt>
                <c:pt idx="152">
                  <c:v>15.299999999999999</c:v>
                </c:pt>
                <c:pt idx="153">
                  <c:v>15.4</c:v>
                </c:pt>
                <c:pt idx="154">
                  <c:v>15.5</c:v>
                </c:pt>
                <c:pt idx="155">
                  <c:v>15.6</c:v>
                </c:pt>
                <c:pt idx="156">
                  <c:v>15.7</c:v>
                </c:pt>
                <c:pt idx="157">
                  <c:v>15.8</c:v>
                </c:pt>
                <c:pt idx="158">
                  <c:v>15.9</c:v>
                </c:pt>
                <c:pt idx="159">
                  <c:v>16</c:v>
                </c:pt>
                <c:pt idx="160">
                  <c:v>16.100000000000001</c:v>
                </c:pt>
                <c:pt idx="161">
                  <c:v>16.2</c:v>
                </c:pt>
                <c:pt idx="162">
                  <c:v>16.3</c:v>
                </c:pt>
                <c:pt idx="163">
                  <c:v>16.400000000000002</c:v>
                </c:pt>
                <c:pt idx="164">
                  <c:v>16.5</c:v>
                </c:pt>
                <c:pt idx="165">
                  <c:v>16.600000000000001</c:v>
                </c:pt>
                <c:pt idx="166">
                  <c:v>16.7</c:v>
                </c:pt>
                <c:pt idx="167">
                  <c:v>16.8</c:v>
                </c:pt>
                <c:pt idx="168">
                  <c:v>16.900000000000002</c:v>
                </c:pt>
                <c:pt idx="169">
                  <c:v>17</c:v>
                </c:pt>
                <c:pt idx="170">
                  <c:v>17.100000000000001</c:v>
                </c:pt>
                <c:pt idx="171">
                  <c:v>17.200000000000003</c:v>
                </c:pt>
                <c:pt idx="172">
                  <c:v>17.3</c:v>
                </c:pt>
                <c:pt idx="173">
                  <c:v>17.400000000000002</c:v>
                </c:pt>
                <c:pt idx="174">
                  <c:v>17.5</c:v>
                </c:pt>
                <c:pt idx="175">
                  <c:v>17.599999999999998</c:v>
                </c:pt>
                <c:pt idx="176">
                  <c:v>17.7</c:v>
                </c:pt>
                <c:pt idx="177">
                  <c:v>17.8</c:v>
                </c:pt>
                <c:pt idx="178">
                  <c:v>17.899999999999999</c:v>
                </c:pt>
                <c:pt idx="179">
                  <c:v>18</c:v>
                </c:pt>
                <c:pt idx="180">
                  <c:v>18.099999999999998</c:v>
                </c:pt>
                <c:pt idx="181">
                  <c:v>18.2</c:v>
                </c:pt>
                <c:pt idx="182">
                  <c:v>18.3</c:v>
                </c:pt>
                <c:pt idx="183">
                  <c:v>18.399999999999999</c:v>
                </c:pt>
                <c:pt idx="184">
                  <c:v>18.5</c:v>
                </c:pt>
                <c:pt idx="185">
                  <c:v>18.600000000000001</c:v>
                </c:pt>
                <c:pt idx="186">
                  <c:v>18.7</c:v>
                </c:pt>
                <c:pt idx="187">
                  <c:v>18.8</c:v>
                </c:pt>
                <c:pt idx="188">
                  <c:v>18.899999999999999</c:v>
                </c:pt>
                <c:pt idx="189">
                  <c:v>19</c:v>
                </c:pt>
                <c:pt idx="190">
                  <c:v>19.100000000000001</c:v>
                </c:pt>
                <c:pt idx="191">
                  <c:v>19.2</c:v>
                </c:pt>
                <c:pt idx="192">
                  <c:v>19.3</c:v>
                </c:pt>
                <c:pt idx="193">
                  <c:v>19.400000000000002</c:v>
                </c:pt>
                <c:pt idx="194">
                  <c:v>19.5</c:v>
                </c:pt>
                <c:pt idx="195">
                  <c:v>19.600000000000001</c:v>
                </c:pt>
                <c:pt idx="196">
                  <c:v>19.7</c:v>
                </c:pt>
                <c:pt idx="197">
                  <c:v>19.8</c:v>
                </c:pt>
                <c:pt idx="198">
                  <c:v>19.900000000000002</c:v>
                </c:pt>
                <c:pt idx="199">
                  <c:v>20</c:v>
                </c:pt>
                <c:pt idx="200">
                  <c:v>20.100000000000001</c:v>
                </c:pt>
                <c:pt idx="201">
                  <c:v>20.200000000000003</c:v>
                </c:pt>
                <c:pt idx="202">
                  <c:v>20.3</c:v>
                </c:pt>
                <c:pt idx="203">
                  <c:v>20.400000000000002</c:v>
                </c:pt>
                <c:pt idx="204">
                  <c:v>20.5</c:v>
                </c:pt>
                <c:pt idx="205">
                  <c:v>20.6</c:v>
                </c:pt>
                <c:pt idx="206">
                  <c:v>20.700000000000003</c:v>
                </c:pt>
                <c:pt idx="207">
                  <c:v>20.8</c:v>
                </c:pt>
                <c:pt idx="208">
                  <c:v>20.9</c:v>
                </c:pt>
                <c:pt idx="209">
                  <c:v>21</c:v>
                </c:pt>
                <c:pt idx="210">
                  <c:v>21.099999999999998</c:v>
                </c:pt>
                <c:pt idx="211">
                  <c:v>21.2</c:v>
                </c:pt>
                <c:pt idx="212">
                  <c:v>21.3</c:v>
                </c:pt>
                <c:pt idx="213">
                  <c:v>21.4</c:v>
                </c:pt>
                <c:pt idx="214">
                  <c:v>21.5</c:v>
                </c:pt>
                <c:pt idx="215">
                  <c:v>21.6</c:v>
                </c:pt>
                <c:pt idx="216">
                  <c:v>21.7</c:v>
                </c:pt>
                <c:pt idx="217">
                  <c:v>21.8</c:v>
                </c:pt>
                <c:pt idx="218">
                  <c:v>21.9</c:v>
                </c:pt>
                <c:pt idx="219">
                  <c:v>22</c:v>
                </c:pt>
                <c:pt idx="220">
                  <c:v>22.1</c:v>
                </c:pt>
                <c:pt idx="221">
                  <c:v>22.2</c:v>
                </c:pt>
                <c:pt idx="222">
                  <c:v>22.3</c:v>
                </c:pt>
                <c:pt idx="223">
                  <c:v>22.400000000000002</c:v>
                </c:pt>
                <c:pt idx="224">
                  <c:v>22.5</c:v>
                </c:pt>
                <c:pt idx="225">
                  <c:v>22.6</c:v>
                </c:pt>
                <c:pt idx="226">
                  <c:v>22.7</c:v>
                </c:pt>
                <c:pt idx="227">
                  <c:v>22.8</c:v>
                </c:pt>
                <c:pt idx="228">
                  <c:v>22.900000000000002</c:v>
                </c:pt>
                <c:pt idx="229">
                  <c:v>23</c:v>
                </c:pt>
                <c:pt idx="230">
                  <c:v>23.1</c:v>
                </c:pt>
                <c:pt idx="231">
                  <c:v>23.200000000000003</c:v>
                </c:pt>
                <c:pt idx="232">
                  <c:v>23.3</c:v>
                </c:pt>
                <c:pt idx="233">
                  <c:v>23.400000000000002</c:v>
                </c:pt>
                <c:pt idx="234">
                  <c:v>23.5</c:v>
                </c:pt>
                <c:pt idx="235">
                  <c:v>23.6</c:v>
                </c:pt>
                <c:pt idx="236">
                  <c:v>23.700000000000003</c:v>
                </c:pt>
                <c:pt idx="237">
                  <c:v>23.8</c:v>
                </c:pt>
                <c:pt idx="238">
                  <c:v>23.900000000000002</c:v>
                </c:pt>
                <c:pt idx="239">
                  <c:v>24</c:v>
                </c:pt>
                <c:pt idx="240">
                  <c:v>24.099999999999998</c:v>
                </c:pt>
                <c:pt idx="241">
                  <c:v>24.2</c:v>
                </c:pt>
                <c:pt idx="242">
                  <c:v>24.3</c:v>
                </c:pt>
                <c:pt idx="243">
                  <c:v>24.4</c:v>
                </c:pt>
                <c:pt idx="244">
                  <c:v>24.5</c:v>
                </c:pt>
                <c:pt idx="245">
                  <c:v>24.6</c:v>
                </c:pt>
                <c:pt idx="246">
                  <c:v>24.7</c:v>
                </c:pt>
                <c:pt idx="247">
                  <c:v>24.8</c:v>
                </c:pt>
                <c:pt idx="248">
                  <c:v>24.9</c:v>
                </c:pt>
                <c:pt idx="249">
                  <c:v>25</c:v>
                </c:pt>
                <c:pt idx="250">
                  <c:v>25.1</c:v>
                </c:pt>
                <c:pt idx="251">
                  <c:v>25.2</c:v>
                </c:pt>
                <c:pt idx="252">
                  <c:v>25.3</c:v>
                </c:pt>
                <c:pt idx="253">
                  <c:v>25.4</c:v>
                </c:pt>
                <c:pt idx="254">
                  <c:v>25.5</c:v>
                </c:pt>
                <c:pt idx="255">
                  <c:v>25.6</c:v>
                </c:pt>
                <c:pt idx="256">
                  <c:v>25.7</c:v>
                </c:pt>
                <c:pt idx="257">
                  <c:v>25.8</c:v>
                </c:pt>
                <c:pt idx="258">
                  <c:v>25.900000000000002</c:v>
                </c:pt>
                <c:pt idx="259">
                  <c:v>26</c:v>
                </c:pt>
                <c:pt idx="260">
                  <c:v>26.1</c:v>
                </c:pt>
                <c:pt idx="261">
                  <c:v>26.200000000000003</c:v>
                </c:pt>
                <c:pt idx="262">
                  <c:v>26.3</c:v>
                </c:pt>
                <c:pt idx="263">
                  <c:v>26.400000000000002</c:v>
                </c:pt>
                <c:pt idx="264">
                  <c:v>26.5</c:v>
                </c:pt>
                <c:pt idx="265">
                  <c:v>26.6</c:v>
                </c:pt>
                <c:pt idx="266">
                  <c:v>26.700000000000003</c:v>
                </c:pt>
                <c:pt idx="267">
                  <c:v>26.8</c:v>
                </c:pt>
                <c:pt idx="268">
                  <c:v>26.900000000000002</c:v>
                </c:pt>
                <c:pt idx="269">
                  <c:v>27</c:v>
                </c:pt>
                <c:pt idx="270">
                  <c:v>27.1</c:v>
                </c:pt>
                <c:pt idx="271">
                  <c:v>27.200000000000003</c:v>
                </c:pt>
                <c:pt idx="272">
                  <c:v>27.3</c:v>
                </c:pt>
                <c:pt idx="273">
                  <c:v>27.400000000000002</c:v>
                </c:pt>
                <c:pt idx="274">
                  <c:v>27.500000000000004</c:v>
                </c:pt>
                <c:pt idx="275">
                  <c:v>27.6</c:v>
                </c:pt>
                <c:pt idx="276">
                  <c:v>27.700000000000003</c:v>
                </c:pt>
                <c:pt idx="277">
                  <c:v>27.800000000000004</c:v>
                </c:pt>
                <c:pt idx="278">
                  <c:v>27.900000000000002</c:v>
                </c:pt>
                <c:pt idx="279">
                  <c:v>28.000000000000004</c:v>
                </c:pt>
                <c:pt idx="280">
                  <c:v>28.1</c:v>
                </c:pt>
                <c:pt idx="281">
                  <c:v>28.200000000000003</c:v>
                </c:pt>
                <c:pt idx="282">
                  <c:v>28.300000000000004</c:v>
                </c:pt>
                <c:pt idx="283">
                  <c:v>28.400000000000002</c:v>
                </c:pt>
                <c:pt idx="284">
                  <c:v>28.500000000000004</c:v>
                </c:pt>
                <c:pt idx="285">
                  <c:v>28.6</c:v>
                </c:pt>
                <c:pt idx="286">
                  <c:v>28.700000000000003</c:v>
                </c:pt>
                <c:pt idx="287">
                  <c:v>28.800000000000004</c:v>
                </c:pt>
                <c:pt idx="288">
                  <c:v>28.9</c:v>
                </c:pt>
                <c:pt idx="289">
                  <c:v>28.999999999999996</c:v>
                </c:pt>
                <c:pt idx="290">
                  <c:v>29.099999999999998</c:v>
                </c:pt>
                <c:pt idx="291">
                  <c:v>29.2</c:v>
                </c:pt>
                <c:pt idx="292">
                  <c:v>29.299999999999997</c:v>
                </c:pt>
                <c:pt idx="293">
                  <c:v>29.4</c:v>
                </c:pt>
                <c:pt idx="294">
                  <c:v>29.5</c:v>
                </c:pt>
                <c:pt idx="295">
                  <c:v>29.599999999999998</c:v>
                </c:pt>
                <c:pt idx="296">
                  <c:v>29.7</c:v>
                </c:pt>
                <c:pt idx="297">
                  <c:v>29.799999999999997</c:v>
                </c:pt>
                <c:pt idx="298">
                  <c:v>29.9</c:v>
                </c:pt>
                <c:pt idx="299">
                  <c:v>30</c:v>
                </c:pt>
                <c:pt idx="300">
                  <c:v>30.099999999999998</c:v>
                </c:pt>
                <c:pt idx="301">
                  <c:v>30.2</c:v>
                </c:pt>
                <c:pt idx="302">
                  <c:v>30.3</c:v>
                </c:pt>
                <c:pt idx="303">
                  <c:v>30.4</c:v>
                </c:pt>
                <c:pt idx="304">
                  <c:v>30.5</c:v>
                </c:pt>
                <c:pt idx="305">
                  <c:v>30.599999999999998</c:v>
                </c:pt>
                <c:pt idx="306">
                  <c:v>30.7</c:v>
                </c:pt>
                <c:pt idx="307">
                  <c:v>30.8</c:v>
                </c:pt>
                <c:pt idx="308">
                  <c:v>30.9</c:v>
                </c:pt>
                <c:pt idx="309">
                  <c:v>31</c:v>
                </c:pt>
                <c:pt idx="310">
                  <c:v>31.1</c:v>
                </c:pt>
                <c:pt idx="311">
                  <c:v>31.2</c:v>
                </c:pt>
                <c:pt idx="312">
                  <c:v>31.3</c:v>
                </c:pt>
                <c:pt idx="313">
                  <c:v>31.4</c:v>
                </c:pt>
                <c:pt idx="314">
                  <c:v>31.5</c:v>
                </c:pt>
                <c:pt idx="315">
                  <c:v>31.6</c:v>
                </c:pt>
                <c:pt idx="316">
                  <c:v>31.7</c:v>
                </c:pt>
                <c:pt idx="317">
                  <c:v>31.8</c:v>
                </c:pt>
                <c:pt idx="318">
                  <c:v>31.900000000000002</c:v>
                </c:pt>
                <c:pt idx="319">
                  <c:v>32</c:v>
                </c:pt>
                <c:pt idx="320">
                  <c:v>32.1</c:v>
                </c:pt>
                <c:pt idx="321">
                  <c:v>32.200000000000003</c:v>
                </c:pt>
                <c:pt idx="322">
                  <c:v>32.300000000000004</c:v>
                </c:pt>
                <c:pt idx="323">
                  <c:v>32.4</c:v>
                </c:pt>
                <c:pt idx="324">
                  <c:v>32.5</c:v>
                </c:pt>
                <c:pt idx="325">
                  <c:v>32.6</c:v>
                </c:pt>
                <c:pt idx="326">
                  <c:v>32.700000000000003</c:v>
                </c:pt>
                <c:pt idx="327">
                  <c:v>32.800000000000004</c:v>
                </c:pt>
                <c:pt idx="328">
                  <c:v>32.9</c:v>
                </c:pt>
                <c:pt idx="329">
                  <c:v>33</c:v>
                </c:pt>
                <c:pt idx="330">
                  <c:v>33.1</c:v>
                </c:pt>
                <c:pt idx="331">
                  <c:v>33.200000000000003</c:v>
                </c:pt>
                <c:pt idx="332">
                  <c:v>33.300000000000004</c:v>
                </c:pt>
                <c:pt idx="333">
                  <c:v>33.4</c:v>
                </c:pt>
                <c:pt idx="334">
                  <c:v>33.5</c:v>
                </c:pt>
                <c:pt idx="335">
                  <c:v>33.6</c:v>
                </c:pt>
                <c:pt idx="336">
                  <c:v>33.700000000000003</c:v>
                </c:pt>
                <c:pt idx="337">
                  <c:v>33.800000000000004</c:v>
                </c:pt>
                <c:pt idx="338">
                  <c:v>33.900000000000006</c:v>
                </c:pt>
                <c:pt idx="339">
                  <c:v>34</c:v>
                </c:pt>
                <c:pt idx="340">
                  <c:v>34.1</c:v>
                </c:pt>
                <c:pt idx="341">
                  <c:v>34.200000000000003</c:v>
                </c:pt>
                <c:pt idx="342">
                  <c:v>34.300000000000004</c:v>
                </c:pt>
                <c:pt idx="343">
                  <c:v>34.400000000000006</c:v>
                </c:pt>
                <c:pt idx="344">
                  <c:v>34.5</c:v>
                </c:pt>
                <c:pt idx="345">
                  <c:v>34.6</c:v>
                </c:pt>
                <c:pt idx="346">
                  <c:v>34.700000000000003</c:v>
                </c:pt>
                <c:pt idx="347">
                  <c:v>34.800000000000004</c:v>
                </c:pt>
                <c:pt idx="348">
                  <c:v>34.900000000000006</c:v>
                </c:pt>
                <c:pt idx="349">
                  <c:v>35</c:v>
                </c:pt>
                <c:pt idx="350">
                  <c:v>35.1</c:v>
                </c:pt>
                <c:pt idx="351">
                  <c:v>35.199999999999996</c:v>
                </c:pt>
                <c:pt idx="352">
                  <c:v>35.299999999999997</c:v>
                </c:pt>
                <c:pt idx="353">
                  <c:v>35.4</c:v>
                </c:pt>
                <c:pt idx="354">
                  <c:v>35.5</c:v>
                </c:pt>
                <c:pt idx="355">
                  <c:v>35.6</c:v>
                </c:pt>
                <c:pt idx="356">
                  <c:v>35.699999999999996</c:v>
                </c:pt>
                <c:pt idx="357">
                  <c:v>35.799999999999997</c:v>
                </c:pt>
                <c:pt idx="358">
                  <c:v>35.9</c:v>
                </c:pt>
                <c:pt idx="359">
                  <c:v>36</c:v>
                </c:pt>
                <c:pt idx="360">
                  <c:v>36.1</c:v>
                </c:pt>
                <c:pt idx="361">
                  <c:v>36.199999999999996</c:v>
                </c:pt>
                <c:pt idx="362">
                  <c:v>36.299999999999997</c:v>
                </c:pt>
                <c:pt idx="363">
                  <c:v>36.4</c:v>
                </c:pt>
                <c:pt idx="364">
                  <c:v>36.5</c:v>
                </c:pt>
                <c:pt idx="365">
                  <c:v>36.6</c:v>
                </c:pt>
                <c:pt idx="366">
                  <c:v>36.700000000000003</c:v>
                </c:pt>
                <c:pt idx="367">
                  <c:v>36.799999999999997</c:v>
                </c:pt>
                <c:pt idx="368">
                  <c:v>36.9</c:v>
                </c:pt>
                <c:pt idx="369">
                  <c:v>37</c:v>
                </c:pt>
                <c:pt idx="370">
                  <c:v>37.1</c:v>
                </c:pt>
                <c:pt idx="371">
                  <c:v>37.200000000000003</c:v>
                </c:pt>
                <c:pt idx="372">
                  <c:v>37.299999999999997</c:v>
                </c:pt>
                <c:pt idx="373">
                  <c:v>37.4</c:v>
                </c:pt>
                <c:pt idx="374">
                  <c:v>37.5</c:v>
                </c:pt>
                <c:pt idx="375">
                  <c:v>37.6</c:v>
                </c:pt>
                <c:pt idx="376">
                  <c:v>37.700000000000003</c:v>
                </c:pt>
                <c:pt idx="377">
                  <c:v>37.799999999999997</c:v>
                </c:pt>
                <c:pt idx="378">
                  <c:v>37.9</c:v>
                </c:pt>
                <c:pt idx="379">
                  <c:v>38</c:v>
                </c:pt>
                <c:pt idx="380">
                  <c:v>38.1</c:v>
                </c:pt>
                <c:pt idx="381">
                  <c:v>38.200000000000003</c:v>
                </c:pt>
                <c:pt idx="382">
                  <c:v>38.299999999999997</c:v>
                </c:pt>
                <c:pt idx="383">
                  <c:v>38.4</c:v>
                </c:pt>
                <c:pt idx="384">
                  <c:v>38.5</c:v>
                </c:pt>
                <c:pt idx="385">
                  <c:v>38.6</c:v>
                </c:pt>
                <c:pt idx="386">
                  <c:v>38.700000000000003</c:v>
                </c:pt>
                <c:pt idx="387">
                  <c:v>38.800000000000004</c:v>
                </c:pt>
                <c:pt idx="388">
                  <c:v>38.9</c:v>
                </c:pt>
                <c:pt idx="389">
                  <c:v>39</c:v>
                </c:pt>
                <c:pt idx="390">
                  <c:v>39.1</c:v>
                </c:pt>
                <c:pt idx="391">
                  <c:v>39.200000000000003</c:v>
                </c:pt>
                <c:pt idx="392">
                  <c:v>39.300000000000004</c:v>
                </c:pt>
                <c:pt idx="393">
                  <c:v>39.4</c:v>
                </c:pt>
                <c:pt idx="394">
                  <c:v>39.5</c:v>
                </c:pt>
                <c:pt idx="395">
                  <c:v>39.6</c:v>
                </c:pt>
                <c:pt idx="396">
                  <c:v>39.700000000000003</c:v>
                </c:pt>
                <c:pt idx="397">
                  <c:v>39.800000000000004</c:v>
                </c:pt>
                <c:pt idx="398">
                  <c:v>39.900000000000006</c:v>
                </c:pt>
                <c:pt idx="399">
                  <c:v>40</c:v>
                </c:pt>
                <c:pt idx="400">
                  <c:v>40.1</c:v>
                </c:pt>
                <c:pt idx="401">
                  <c:v>40.200000000000003</c:v>
                </c:pt>
                <c:pt idx="402">
                  <c:v>40.300000000000004</c:v>
                </c:pt>
                <c:pt idx="403">
                  <c:v>40.400000000000006</c:v>
                </c:pt>
                <c:pt idx="404">
                  <c:v>40.5</c:v>
                </c:pt>
                <c:pt idx="405">
                  <c:v>40.6</c:v>
                </c:pt>
                <c:pt idx="406">
                  <c:v>40.700000000000003</c:v>
                </c:pt>
                <c:pt idx="407">
                  <c:v>40.800000000000004</c:v>
                </c:pt>
                <c:pt idx="408">
                  <c:v>40.900000000000006</c:v>
                </c:pt>
                <c:pt idx="409">
                  <c:v>41</c:v>
                </c:pt>
                <c:pt idx="410">
                  <c:v>41.1</c:v>
                </c:pt>
                <c:pt idx="411">
                  <c:v>41.2</c:v>
                </c:pt>
                <c:pt idx="412">
                  <c:v>41.300000000000004</c:v>
                </c:pt>
                <c:pt idx="413">
                  <c:v>41.400000000000006</c:v>
                </c:pt>
                <c:pt idx="414">
                  <c:v>41.5</c:v>
                </c:pt>
                <c:pt idx="415">
                  <c:v>41.6</c:v>
                </c:pt>
                <c:pt idx="416">
                  <c:v>41.699999999999996</c:v>
                </c:pt>
                <c:pt idx="417">
                  <c:v>41.8</c:v>
                </c:pt>
                <c:pt idx="418">
                  <c:v>41.9</c:v>
                </c:pt>
                <c:pt idx="419">
                  <c:v>42</c:v>
                </c:pt>
                <c:pt idx="420">
                  <c:v>42.1</c:v>
                </c:pt>
                <c:pt idx="421">
                  <c:v>42.199999999999996</c:v>
                </c:pt>
                <c:pt idx="422">
                  <c:v>42.3</c:v>
                </c:pt>
                <c:pt idx="423">
                  <c:v>42.4</c:v>
                </c:pt>
                <c:pt idx="424">
                  <c:v>42.5</c:v>
                </c:pt>
                <c:pt idx="425">
                  <c:v>42.6</c:v>
                </c:pt>
                <c:pt idx="426">
                  <c:v>42.699999999999996</c:v>
                </c:pt>
                <c:pt idx="427">
                  <c:v>42.8</c:v>
                </c:pt>
                <c:pt idx="428">
                  <c:v>42.9</c:v>
                </c:pt>
                <c:pt idx="429">
                  <c:v>43</c:v>
                </c:pt>
                <c:pt idx="430">
                  <c:v>43.1</c:v>
                </c:pt>
                <c:pt idx="431">
                  <c:v>43.2</c:v>
                </c:pt>
                <c:pt idx="432">
                  <c:v>43.3</c:v>
                </c:pt>
                <c:pt idx="433">
                  <c:v>43.4</c:v>
                </c:pt>
                <c:pt idx="434">
                  <c:v>43.5</c:v>
                </c:pt>
                <c:pt idx="435">
                  <c:v>43.6</c:v>
                </c:pt>
                <c:pt idx="436">
                  <c:v>43.7</c:v>
                </c:pt>
                <c:pt idx="437">
                  <c:v>43.8</c:v>
                </c:pt>
                <c:pt idx="438">
                  <c:v>43.9</c:v>
                </c:pt>
                <c:pt idx="439">
                  <c:v>44</c:v>
                </c:pt>
                <c:pt idx="440">
                  <c:v>44.1</c:v>
                </c:pt>
                <c:pt idx="441">
                  <c:v>44.2</c:v>
                </c:pt>
                <c:pt idx="442">
                  <c:v>44.3</c:v>
                </c:pt>
                <c:pt idx="443">
                  <c:v>44.4</c:v>
                </c:pt>
                <c:pt idx="444">
                  <c:v>44.5</c:v>
                </c:pt>
                <c:pt idx="445">
                  <c:v>44.6</c:v>
                </c:pt>
                <c:pt idx="446">
                  <c:v>44.7</c:v>
                </c:pt>
                <c:pt idx="447">
                  <c:v>44.800000000000004</c:v>
                </c:pt>
                <c:pt idx="448">
                  <c:v>44.9</c:v>
                </c:pt>
                <c:pt idx="449">
                  <c:v>45</c:v>
                </c:pt>
                <c:pt idx="450">
                  <c:v>45.1</c:v>
                </c:pt>
                <c:pt idx="451">
                  <c:v>45.2</c:v>
                </c:pt>
                <c:pt idx="452">
                  <c:v>45.300000000000004</c:v>
                </c:pt>
                <c:pt idx="453">
                  <c:v>45.4</c:v>
                </c:pt>
                <c:pt idx="454">
                  <c:v>45.5</c:v>
                </c:pt>
                <c:pt idx="455">
                  <c:v>45.6</c:v>
                </c:pt>
                <c:pt idx="456">
                  <c:v>45.7</c:v>
                </c:pt>
                <c:pt idx="457">
                  <c:v>45.800000000000004</c:v>
                </c:pt>
                <c:pt idx="458">
                  <c:v>45.9</c:v>
                </c:pt>
                <c:pt idx="459">
                  <c:v>46</c:v>
                </c:pt>
                <c:pt idx="460">
                  <c:v>46.1</c:v>
                </c:pt>
                <c:pt idx="461">
                  <c:v>46.2</c:v>
                </c:pt>
                <c:pt idx="462">
                  <c:v>46.300000000000004</c:v>
                </c:pt>
                <c:pt idx="463">
                  <c:v>46.400000000000006</c:v>
                </c:pt>
                <c:pt idx="464">
                  <c:v>46.5</c:v>
                </c:pt>
                <c:pt idx="465">
                  <c:v>46.6</c:v>
                </c:pt>
                <c:pt idx="466">
                  <c:v>46.7</c:v>
                </c:pt>
                <c:pt idx="467">
                  <c:v>46.800000000000004</c:v>
                </c:pt>
                <c:pt idx="468">
                  <c:v>46.900000000000006</c:v>
                </c:pt>
                <c:pt idx="469">
                  <c:v>47</c:v>
                </c:pt>
                <c:pt idx="470">
                  <c:v>47.1</c:v>
                </c:pt>
                <c:pt idx="471">
                  <c:v>47.2</c:v>
                </c:pt>
                <c:pt idx="472">
                  <c:v>47.300000000000004</c:v>
                </c:pt>
                <c:pt idx="473">
                  <c:v>47.400000000000006</c:v>
                </c:pt>
                <c:pt idx="474">
                  <c:v>47.5</c:v>
                </c:pt>
                <c:pt idx="475">
                  <c:v>47.6</c:v>
                </c:pt>
                <c:pt idx="476">
                  <c:v>47.7</c:v>
                </c:pt>
                <c:pt idx="477">
                  <c:v>47.800000000000004</c:v>
                </c:pt>
                <c:pt idx="478">
                  <c:v>47.900000000000006</c:v>
                </c:pt>
                <c:pt idx="479">
                  <c:v>48</c:v>
                </c:pt>
                <c:pt idx="480">
                  <c:v>48.1</c:v>
                </c:pt>
                <c:pt idx="481">
                  <c:v>48.199999999999996</c:v>
                </c:pt>
                <c:pt idx="482">
                  <c:v>48.3</c:v>
                </c:pt>
                <c:pt idx="483">
                  <c:v>48.4</c:v>
                </c:pt>
                <c:pt idx="484">
                  <c:v>48.5</c:v>
                </c:pt>
                <c:pt idx="485">
                  <c:v>48.6</c:v>
                </c:pt>
                <c:pt idx="486">
                  <c:v>48.699999999999996</c:v>
                </c:pt>
                <c:pt idx="487">
                  <c:v>48.8</c:v>
                </c:pt>
                <c:pt idx="488">
                  <c:v>48.9</c:v>
                </c:pt>
                <c:pt idx="489">
                  <c:v>49</c:v>
                </c:pt>
                <c:pt idx="490">
                  <c:v>49.1</c:v>
                </c:pt>
                <c:pt idx="491">
                  <c:v>49.2</c:v>
                </c:pt>
                <c:pt idx="492">
                  <c:v>49.3</c:v>
                </c:pt>
                <c:pt idx="493">
                  <c:v>49.4</c:v>
                </c:pt>
                <c:pt idx="494">
                  <c:v>49.5</c:v>
                </c:pt>
                <c:pt idx="495">
                  <c:v>49.6</c:v>
                </c:pt>
                <c:pt idx="496">
                  <c:v>49.7</c:v>
                </c:pt>
                <c:pt idx="497">
                  <c:v>49.8</c:v>
                </c:pt>
                <c:pt idx="498">
                  <c:v>49.9</c:v>
                </c:pt>
                <c:pt idx="499">
                  <c:v>50</c:v>
                </c:pt>
                <c:pt idx="500">
                  <c:v>50.1</c:v>
                </c:pt>
                <c:pt idx="501">
                  <c:v>50.2</c:v>
                </c:pt>
                <c:pt idx="502">
                  <c:v>50.3</c:v>
                </c:pt>
                <c:pt idx="503">
                  <c:v>50.4</c:v>
                </c:pt>
                <c:pt idx="504">
                  <c:v>50.5</c:v>
                </c:pt>
                <c:pt idx="505">
                  <c:v>50.6</c:v>
                </c:pt>
                <c:pt idx="506">
                  <c:v>50.7</c:v>
                </c:pt>
                <c:pt idx="507">
                  <c:v>50.8</c:v>
                </c:pt>
                <c:pt idx="508">
                  <c:v>50.9</c:v>
                </c:pt>
                <c:pt idx="509">
                  <c:v>51</c:v>
                </c:pt>
                <c:pt idx="510">
                  <c:v>51.1</c:v>
                </c:pt>
                <c:pt idx="511">
                  <c:v>51.2</c:v>
                </c:pt>
                <c:pt idx="512">
                  <c:v>51.300000000000004</c:v>
                </c:pt>
                <c:pt idx="513">
                  <c:v>51.4</c:v>
                </c:pt>
                <c:pt idx="514">
                  <c:v>51.5</c:v>
                </c:pt>
                <c:pt idx="515">
                  <c:v>51.6</c:v>
                </c:pt>
                <c:pt idx="516">
                  <c:v>51.7</c:v>
                </c:pt>
                <c:pt idx="517">
                  <c:v>51.800000000000004</c:v>
                </c:pt>
                <c:pt idx="518">
                  <c:v>51.9</c:v>
                </c:pt>
                <c:pt idx="519">
                  <c:v>52</c:v>
                </c:pt>
                <c:pt idx="520">
                  <c:v>52.1</c:v>
                </c:pt>
                <c:pt idx="521">
                  <c:v>52.2</c:v>
                </c:pt>
                <c:pt idx="522">
                  <c:v>52.300000000000004</c:v>
                </c:pt>
                <c:pt idx="523">
                  <c:v>52.400000000000006</c:v>
                </c:pt>
                <c:pt idx="524">
                  <c:v>52.5</c:v>
                </c:pt>
                <c:pt idx="525">
                  <c:v>52.6</c:v>
                </c:pt>
                <c:pt idx="526">
                  <c:v>52.7</c:v>
                </c:pt>
                <c:pt idx="527">
                  <c:v>52.800000000000004</c:v>
                </c:pt>
                <c:pt idx="528">
                  <c:v>52.900000000000006</c:v>
                </c:pt>
                <c:pt idx="529">
                  <c:v>53</c:v>
                </c:pt>
                <c:pt idx="530">
                  <c:v>53.1</c:v>
                </c:pt>
                <c:pt idx="531">
                  <c:v>53.2</c:v>
                </c:pt>
                <c:pt idx="532">
                  <c:v>53.300000000000004</c:v>
                </c:pt>
                <c:pt idx="533">
                  <c:v>53.400000000000006</c:v>
                </c:pt>
                <c:pt idx="534">
                  <c:v>53.5</c:v>
                </c:pt>
                <c:pt idx="535">
                  <c:v>53.6</c:v>
                </c:pt>
                <c:pt idx="536">
                  <c:v>53.7</c:v>
                </c:pt>
                <c:pt idx="537">
                  <c:v>53.800000000000004</c:v>
                </c:pt>
                <c:pt idx="538">
                  <c:v>53.900000000000006</c:v>
                </c:pt>
                <c:pt idx="539">
                  <c:v>54</c:v>
                </c:pt>
                <c:pt idx="540">
                  <c:v>54.1</c:v>
                </c:pt>
                <c:pt idx="541">
                  <c:v>54.2</c:v>
                </c:pt>
                <c:pt idx="542">
                  <c:v>54.300000000000004</c:v>
                </c:pt>
                <c:pt idx="543">
                  <c:v>54.400000000000006</c:v>
                </c:pt>
                <c:pt idx="544">
                  <c:v>54.500000000000007</c:v>
                </c:pt>
                <c:pt idx="545">
                  <c:v>54.6</c:v>
                </c:pt>
                <c:pt idx="546">
                  <c:v>54.7</c:v>
                </c:pt>
                <c:pt idx="547">
                  <c:v>54.800000000000004</c:v>
                </c:pt>
                <c:pt idx="548">
                  <c:v>54.900000000000006</c:v>
                </c:pt>
                <c:pt idx="549">
                  <c:v>55.000000000000007</c:v>
                </c:pt>
                <c:pt idx="550">
                  <c:v>55.1</c:v>
                </c:pt>
                <c:pt idx="551">
                  <c:v>55.2</c:v>
                </c:pt>
                <c:pt idx="552">
                  <c:v>55.300000000000004</c:v>
                </c:pt>
                <c:pt idx="553">
                  <c:v>55.400000000000006</c:v>
                </c:pt>
                <c:pt idx="554">
                  <c:v>55.500000000000007</c:v>
                </c:pt>
                <c:pt idx="555">
                  <c:v>55.600000000000009</c:v>
                </c:pt>
                <c:pt idx="556">
                  <c:v>55.7</c:v>
                </c:pt>
                <c:pt idx="557">
                  <c:v>55.800000000000004</c:v>
                </c:pt>
                <c:pt idx="558">
                  <c:v>55.900000000000006</c:v>
                </c:pt>
                <c:pt idx="559">
                  <c:v>56.000000000000007</c:v>
                </c:pt>
                <c:pt idx="560">
                  <c:v>56.100000000000009</c:v>
                </c:pt>
                <c:pt idx="561">
                  <c:v>56.2</c:v>
                </c:pt>
                <c:pt idx="562">
                  <c:v>56.300000000000004</c:v>
                </c:pt>
                <c:pt idx="563">
                  <c:v>56.400000000000006</c:v>
                </c:pt>
                <c:pt idx="564">
                  <c:v>56.500000000000007</c:v>
                </c:pt>
                <c:pt idx="565">
                  <c:v>56.600000000000009</c:v>
                </c:pt>
                <c:pt idx="566">
                  <c:v>56.7</c:v>
                </c:pt>
                <c:pt idx="567">
                  <c:v>56.800000000000004</c:v>
                </c:pt>
                <c:pt idx="568">
                  <c:v>56.900000000000006</c:v>
                </c:pt>
                <c:pt idx="569">
                  <c:v>57.000000000000007</c:v>
                </c:pt>
                <c:pt idx="570">
                  <c:v>57.100000000000009</c:v>
                </c:pt>
                <c:pt idx="571">
                  <c:v>57.2</c:v>
                </c:pt>
                <c:pt idx="572">
                  <c:v>57.300000000000004</c:v>
                </c:pt>
                <c:pt idx="573">
                  <c:v>57.400000000000006</c:v>
                </c:pt>
                <c:pt idx="574">
                  <c:v>57.500000000000007</c:v>
                </c:pt>
                <c:pt idx="575">
                  <c:v>57.600000000000009</c:v>
                </c:pt>
                <c:pt idx="576">
                  <c:v>57.699999999999996</c:v>
                </c:pt>
                <c:pt idx="577">
                  <c:v>57.8</c:v>
                </c:pt>
                <c:pt idx="578">
                  <c:v>57.9</c:v>
                </c:pt>
                <c:pt idx="579">
                  <c:v>57.999999999999993</c:v>
                </c:pt>
                <c:pt idx="580">
                  <c:v>58.099999999999994</c:v>
                </c:pt>
                <c:pt idx="581">
                  <c:v>58.199999999999996</c:v>
                </c:pt>
                <c:pt idx="582">
                  <c:v>58.3</c:v>
                </c:pt>
                <c:pt idx="583">
                  <c:v>58.4</c:v>
                </c:pt>
                <c:pt idx="584">
                  <c:v>58.5</c:v>
                </c:pt>
                <c:pt idx="585">
                  <c:v>58.599999999999994</c:v>
                </c:pt>
                <c:pt idx="586">
                  <c:v>58.699999999999996</c:v>
                </c:pt>
                <c:pt idx="587">
                  <c:v>58.8</c:v>
                </c:pt>
                <c:pt idx="588">
                  <c:v>58.9</c:v>
                </c:pt>
                <c:pt idx="589">
                  <c:v>59</c:v>
                </c:pt>
                <c:pt idx="590">
                  <c:v>59.099999999999994</c:v>
                </c:pt>
                <c:pt idx="591">
                  <c:v>59.199999999999996</c:v>
                </c:pt>
                <c:pt idx="592">
                  <c:v>59.3</c:v>
                </c:pt>
                <c:pt idx="593">
                  <c:v>59.4</c:v>
                </c:pt>
                <c:pt idx="594">
                  <c:v>59.5</c:v>
                </c:pt>
                <c:pt idx="595">
                  <c:v>59.599999999999994</c:v>
                </c:pt>
                <c:pt idx="596">
                  <c:v>59.699999999999996</c:v>
                </c:pt>
                <c:pt idx="597">
                  <c:v>59.8</c:v>
                </c:pt>
                <c:pt idx="598">
                  <c:v>59.9</c:v>
                </c:pt>
                <c:pt idx="599">
                  <c:v>60</c:v>
                </c:pt>
                <c:pt idx="600">
                  <c:v>60.099999999999994</c:v>
                </c:pt>
                <c:pt idx="601">
                  <c:v>60.199999999999996</c:v>
                </c:pt>
                <c:pt idx="602">
                  <c:v>60.3</c:v>
                </c:pt>
                <c:pt idx="603">
                  <c:v>60.4</c:v>
                </c:pt>
                <c:pt idx="604">
                  <c:v>60.5</c:v>
                </c:pt>
                <c:pt idx="605">
                  <c:v>60.6</c:v>
                </c:pt>
                <c:pt idx="606">
                  <c:v>60.699999999999996</c:v>
                </c:pt>
                <c:pt idx="607">
                  <c:v>60.8</c:v>
                </c:pt>
                <c:pt idx="608">
                  <c:v>60.9</c:v>
                </c:pt>
                <c:pt idx="609">
                  <c:v>61</c:v>
                </c:pt>
                <c:pt idx="610">
                  <c:v>61.1</c:v>
                </c:pt>
                <c:pt idx="611">
                  <c:v>61.199999999999996</c:v>
                </c:pt>
                <c:pt idx="612">
                  <c:v>61.3</c:v>
                </c:pt>
                <c:pt idx="613">
                  <c:v>61.4</c:v>
                </c:pt>
                <c:pt idx="614">
                  <c:v>61.5</c:v>
                </c:pt>
                <c:pt idx="615">
                  <c:v>61.6</c:v>
                </c:pt>
                <c:pt idx="616">
                  <c:v>61.7</c:v>
                </c:pt>
                <c:pt idx="617">
                  <c:v>61.8</c:v>
                </c:pt>
                <c:pt idx="618">
                  <c:v>61.9</c:v>
                </c:pt>
                <c:pt idx="619">
                  <c:v>62</c:v>
                </c:pt>
                <c:pt idx="620">
                  <c:v>62.1</c:v>
                </c:pt>
                <c:pt idx="621">
                  <c:v>62.2</c:v>
                </c:pt>
                <c:pt idx="622">
                  <c:v>62.3</c:v>
                </c:pt>
                <c:pt idx="623">
                  <c:v>62.4</c:v>
                </c:pt>
                <c:pt idx="624">
                  <c:v>62.5</c:v>
                </c:pt>
                <c:pt idx="625">
                  <c:v>62.6</c:v>
                </c:pt>
                <c:pt idx="626">
                  <c:v>62.7</c:v>
                </c:pt>
                <c:pt idx="627">
                  <c:v>62.8</c:v>
                </c:pt>
                <c:pt idx="628">
                  <c:v>62.9</c:v>
                </c:pt>
                <c:pt idx="629">
                  <c:v>63</c:v>
                </c:pt>
                <c:pt idx="630">
                  <c:v>63.1</c:v>
                </c:pt>
                <c:pt idx="631">
                  <c:v>63.2</c:v>
                </c:pt>
                <c:pt idx="632">
                  <c:v>63.3</c:v>
                </c:pt>
                <c:pt idx="633">
                  <c:v>63.4</c:v>
                </c:pt>
                <c:pt idx="634">
                  <c:v>63.5</c:v>
                </c:pt>
                <c:pt idx="635">
                  <c:v>63.6</c:v>
                </c:pt>
                <c:pt idx="636">
                  <c:v>63.7</c:v>
                </c:pt>
                <c:pt idx="637">
                  <c:v>63.800000000000004</c:v>
                </c:pt>
                <c:pt idx="638">
                  <c:v>63.9</c:v>
                </c:pt>
                <c:pt idx="639">
                  <c:v>64</c:v>
                </c:pt>
                <c:pt idx="640">
                  <c:v>64.099999999999994</c:v>
                </c:pt>
                <c:pt idx="641">
                  <c:v>64.2</c:v>
                </c:pt>
                <c:pt idx="642">
                  <c:v>64.3</c:v>
                </c:pt>
                <c:pt idx="643">
                  <c:v>64.400000000000006</c:v>
                </c:pt>
                <c:pt idx="644">
                  <c:v>64.5</c:v>
                </c:pt>
                <c:pt idx="645">
                  <c:v>64.600000000000009</c:v>
                </c:pt>
                <c:pt idx="646">
                  <c:v>64.7</c:v>
                </c:pt>
                <c:pt idx="647">
                  <c:v>64.8</c:v>
                </c:pt>
                <c:pt idx="648">
                  <c:v>64.900000000000006</c:v>
                </c:pt>
                <c:pt idx="649">
                  <c:v>65</c:v>
                </c:pt>
                <c:pt idx="650">
                  <c:v>65.100000000000009</c:v>
                </c:pt>
                <c:pt idx="651">
                  <c:v>65.2</c:v>
                </c:pt>
                <c:pt idx="652">
                  <c:v>65.3</c:v>
                </c:pt>
                <c:pt idx="653">
                  <c:v>65.400000000000006</c:v>
                </c:pt>
                <c:pt idx="654">
                  <c:v>65.5</c:v>
                </c:pt>
                <c:pt idx="655">
                  <c:v>65.600000000000009</c:v>
                </c:pt>
                <c:pt idx="656">
                  <c:v>65.7</c:v>
                </c:pt>
                <c:pt idx="657">
                  <c:v>65.8</c:v>
                </c:pt>
                <c:pt idx="658">
                  <c:v>65.900000000000006</c:v>
                </c:pt>
                <c:pt idx="659">
                  <c:v>66</c:v>
                </c:pt>
                <c:pt idx="660">
                  <c:v>66.100000000000009</c:v>
                </c:pt>
                <c:pt idx="661">
                  <c:v>66.2</c:v>
                </c:pt>
                <c:pt idx="662">
                  <c:v>66.3</c:v>
                </c:pt>
                <c:pt idx="663">
                  <c:v>66.400000000000006</c:v>
                </c:pt>
                <c:pt idx="664">
                  <c:v>66.5</c:v>
                </c:pt>
                <c:pt idx="665">
                  <c:v>66.600000000000009</c:v>
                </c:pt>
                <c:pt idx="666">
                  <c:v>66.7</c:v>
                </c:pt>
                <c:pt idx="667">
                  <c:v>66.8</c:v>
                </c:pt>
                <c:pt idx="668">
                  <c:v>66.900000000000006</c:v>
                </c:pt>
                <c:pt idx="669">
                  <c:v>67</c:v>
                </c:pt>
                <c:pt idx="670">
                  <c:v>67.100000000000009</c:v>
                </c:pt>
                <c:pt idx="671">
                  <c:v>67.2</c:v>
                </c:pt>
                <c:pt idx="672">
                  <c:v>67.300000000000011</c:v>
                </c:pt>
                <c:pt idx="673">
                  <c:v>67.400000000000006</c:v>
                </c:pt>
                <c:pt idx="674">
                  <c:v>67.5</c:v>
                </c:pt>
                <c:pt idx="675">
                  <c:v>67.600000000000009</c:v>
                </c:pt>
                <c:pt idx="676">
                  <c:v>67.7</c:v>
                </c:pt>
                <c:pt idx="677">
                  <c:v>67.800000000000011</c:v>
                </c:pt>
                <c:pt idx="678">
                  <c:v>67.900000000000006</c:v>
                </c:pt>
                <c:pt idx="679">
                  <c:v>68</c:v>
                </c:pt>
                <c:pt idx="680">
                  <c:v>68.100000000000009</c:v>
                </c:pt>
                <c:pt idx="681">
                  <c:v>68.2</c:v>
                </c:pt>
                <c:pt idx="682">
                  <c:v>68.300000000000011</c:v>
                </c:pt>
                <c:pt idx="683">
                  <c:v>68.400000000000006</c:v>
                </c:pt>
                <c:pt idx="684">
                  <c:v>68.5</c:v>
                </c:pt>
                <c:pt idx="685">
                  <c:v>68.600000000000009</c:v>
                </c:pt>
                <c:pt idx="686">
                  <c:v>68.7</c:v>
                </c:pt>
                <c:pt idx="687">
                  <c:v>68.800000000000011</c:v>
                </c:pt>
                <c:pt idx="688">
                  <c:v>68.900000000000006</c:v>
                </c:pt>
                <c:pt idx="689">
                  <c:v>69</c:v>
                </c:pt>
                <c:pt idx="690">
                  <c:v>69.100000000000009</c:v>
                </c:pt>
                <c:pt idx="691">
                  <c:v>69.2</c:v>
                </c:pt>
                <c:pt idx="692">
                  <c:v>69.300000000000011</c:v>
                </c:pt>
                <c:pt idx="693">
                  <c:v>69.400000000000006</c:v>
                </c:pt>
                <c:pt idx="694">
                  <c:v>69.5</c:v>
                </c:pt>
                <c:pt idx="695">
                  <c:v>69.600000000000009</c:v>
                </c:pt>
                <c:pt idx="696">
                  <c:v>69.7</c:v>
                </c:pt>
                <c:pt idx="697">
                  <c:v>69.800000000000011</c:v>
                </c:pt>
                <c:pt idx="698">
                  <c:v>69.900000000000006</c:v>
                </c:pt>
                <c:pt idx="699">
                  <c:v>70</c:v>
                </c:pt>
                <c:pt idx="700">
                  <c:v>70.100000000000009</c:v>
                </c:pt>
                <c:pt idx="701">
                  <c:v>70.2</c:v>
                </c:pt>
                <c:pt idx="702">
                  <c:v>70.300000000000011</c:v>
                </c:pt>
                <c:pt idx="703">
                  <c:v>70.399999999999991</c:v>
                </c:pt>
                <c:pt idx="704">
                  <c:v>70.5</c:v>
                </c:pt>
                <c:pt idx="705">
                  <c:v>70.599999999999994</c:v>
                </c:pt>
                <c:pt idx="706">
                  <c:v>70.7</c:v>
                </c:pt>
                <c:pt idx="707">
                  <c:v>70.8</c:v>
                </c:pt>
                <c:pt idx="708">
                  <c:v>70.899999999999991</c:v>
                </c:pt>
                <c:pt idx="709">
                  <c:v>71</c:v>
                </c:pt>
                <c:pt idx="710">
                  <c:v>71.099999999999994</c:v>
                </c:pt>
                <c:pt idx="711">
                  <c:v>71.2</c:v>
                </c:pt>
                <c:pt idx="712">
                  <c:v>71.3</c:v>
                </c:pt>
                <c:pt idx="713">
                  <c:v>71.399999999999991</c:v>
                </c:pt>
                <c:pt idx="714">
                  <c:v>71.5</c:v>
                </c:pt>
                <c:pt idx="715">
                  <c:v>71.599999999999994</c:v>
                </c:pt>
                <c:pt idx="716">
                  <c:v>71.7</c:v>
                </c:pt>
                <c:pt idx="717">
                  <c:v>71.8</c:v>
                </c:pt>
                <c:pt idx="718">
                  <c:v>71.899999999999991</c:v>
                </c:pt>
                <c:pt idx="719">
                  <c:v>72</c:v>
                </c:pt>
                <c:pt idx="720">
                  <c:v>72.099999999999994</c:v>
                </c:pt>
                <c:pt idx="721">
                  <c:v>72.2</c:v>
                </c:pt>
                <c:pt idx="722">
                  <c:v>72.3</c:v>
                </c:pt>
                <c:pt idx="723">
                  <c:v>72.399999999999991</c:v>
                </c:pt>
                <c:pt idx="724">
                  <c:v>72.5</c:v>
                </c:pt>
                <c:pt idx="725">
                  <c:v>72.599999999999994</c:v>
                </c:pt>
                <c:pt idx="726">
                  <c:v>72.7</c:v>
                </c:pt>
                <c:pt idx="727">
                  <c:v>72.8</c:v>
                </c:pt>
                <c:pt idx="728">
                  <c:v>72.899999999999991</c:v>
                </c:pt>
                <c:pt idx="729">
                  <c:v>73</c:v>
                </c:pt>
                <c:pt idx="730">
                  <c:v>73.099999999999994</c:v>
                </c:pt>
                <c:pt idx="731">
                  <c:v>73.2</c:v>
                </c:pt>
                <c:pt idx="732">
                  <c:v>73.3</c:v>
                </c:pt>
                <c:pt idx="733">
                  <c:v>73.400000000000006</c:v>
                </c:pt>
                <c:pt idx="734">
                  <c:v>73.5</c:v>
                </c:pt>
                <c:pt idx="735">
                  <c:v>73.599999999999994</c:v>
                </c:pt>
                <c:pt idx="736">
                  <c:v>73.7</c:v>
                </c:pt>
                <c:pt idx="737">
                  <c:v>73.8</c:v>
                </c:pt>
                <c:pt idx="738">
                  <c:v>73.900000000000006</c:v>
                </c:pt>
                <c:pt idx="739">
                  <c:v>74</c:v>
                </c:pt>
                <c:pt idx="740">
                  <c:v>74.099999999999994</c:v>
                </c:pt>
                <c:pt idx="741">
                  <c:v>74.2</c:v>
                </c:pt>
                <c:pt idx="742">
                  <c:v>74.3</c:v>
                </c:pt>
                <c:pt idx="743">
                  <c:v>74.400000000000006</c:v>
                </c:pt>
                <c:pt idx="744">
                  <c:v>74.5</c:v>
                </c:pt>
                <c:pt idx="745">
                  <c:v>74.599999999999994</c:v>
                </c:pt>
                <c:pt idx="746">
                  <c:v>74.7</c:v>
                </c:pt>
                <c:pt idx="747">
                  <c:v>74.8</c:v>
                </c:pt>
                <c:pt idx="748">
                  <c:v>74.900000000000006</c:v>
                </c:pt>
                <c:pt idx="749">
                  <c:v>75</c:v>
                </c:pt>
                <c:pt idx="750">
                  <c:v>75.099999999999994</c:v>
                </c:pt>
                <c:pt idx="751">
                  <c:v>75.2</c:v>
                </c:pt>
                <c:pt idx="752">
                  <c:v>75.3</c:v>
                </c:pt>
                <c:pt idx="753">
                  <c:v>75.400000000000006</c:v>
                </c:pt>
                <c:pt idx="754">
                  <c:v>75.5</c:v>
                </c:pt>
                <c:pt idx="755">
                  <c:v>75.599999999999994</c:v>
                </c:pt>
                <c:pt idx="756">
                  <c:v>75.7</c:v>
                </c:pt>
                <c:pt idx="757">
                  <c:v>75.8</c:v>
                </c:pt>
                <c:pt idx="758">
                  <c:v>75.900000000000006</c:v>
                </c:pt>
                <c:pt idx="759">
                  <c:v>76</c:v>
                </c:pt>
                <c:pt idx="760">
                  <c:v>76.099999999999994</c:v>
                </c:pt>
                <c:pt idx="761">
                  <c:v>76.2</c:v>
                </c:pt>
                <c:pt idx="762">
                  <c:v>76.3</c:v>
                </c:pt>
                <c:pt idx="763">
                  <c:v>76.400000000000006</c:v>
                </c:pt>
                <c:pt idx="764">
                  <c:v>76.5</c:v>
                </c:pt>
                <c:pt idx="765">
                  <c:v>76.599999999999994</c:v>
                </c:pt>
                <c:pt idx="766">
                  <c:v>76.7</c:v>
                </c:pt>
                <c:pt idx="767">
                  <c:v>76.8</c:v>
                </c:pt>
                <c:pt idx="768">
                  <c:v>76.900000000000006</c:v>
                </c:pt>
                <c:pt idx="769">
                  <c:v>77</c:v>
                </c:pt>
                <c:pt idx="770">
                  <c:v>77.100000000000009</c:v>
                </c:pt>
                <c:pt idx="771">
                  <c:v>77.2</c:v>
                </c:pt>
                <c:pt idx="772">
                  <c:v>77.3</c:v>
                </c:pt>
                <c:pt idx="773">
                  <c:v>77.400000000000006</c:v>
                </c:pt>
                <c:pt idx="774">
                  <c:v>77.5</c:v>
                </c:pt>
                <c:pt idx="775">
                  <c:v>77.600000000000009</c:v>
                </c:pt>
                <c:pt idx="776">
                  <c:v>77.7</c:v>
                </c:pt>
                <c:pt idx="777">
                  <c:v>77.8</c:v>
                </c:pt>
                <c:pt idx="778">
                  <c:v>77.900000000000006</c:v>
                </c:pt>
                <c:pt idx="779">
                  <c:v>78</c:v>
                </c:pt>
                <c:pt idx="780">
                  <c:v>78.100000000000009</c:v>
                </c:pt>
                <c:pt idx="781">
                  <c:v>78.2</c:v>
                </c:pt>
                <c:pt idx="782">
                  <c:v>78.3</c:v>
                </c:pt>
                <c:pt idx="783">
                  <c:v>78.400000000000006</c:v>
                </c:pt>
                <c:pt idx="784">
                  <c:v>78.5</c:v>
                </c:pt>
                <c:pt idx="785">
                  <c:v>78.600000000000009</c:v>
                </c:pt>
                <c:pt idx="786">
                  <c:v>78.7</c:v>
                </c:pt>
                <c:pt idx="787">
                  <c:v>78.8</c:v>
                </c:pt>
                <c:pt idx="788">
                  <c:v>78.900000000000006</c:v>
                </c:pt>
                <c:pt idx="789">
                  <c:v>79</c:v>
                </c:pt>
                <c:pt idx="790">
                  <c:v>79.100000000000009</c:v>
                </c:pt>
                <c:pt idx="791">
                  <c:v>79.2</c:v>
                </c:pt>
                <c:pt idx="792">
                  <c:v>79.3</c:v>
                </c:pt>
                <c:pt idx="793">
                  <c:v>79.400000000000006</c:v>
                </c:pt>
                <c:pt idx="794">
                  <c:v>79.5</c:v>
                </c:pt>
                <c:pt idx="795">
                  <c:v>79.600000000000009</c:v>
                </c:pt>
                <c:pt idx="796">
                  <c:v>79.7</c:v>
                </c:pt>
                <c:pt idx="797">
                  <c:v>79.800000000000011</c:v>
                </c:pt>
                <c:pt idx="798">
                  <c:v>79.900000000000006</c:v>
                </c:pt>
                <c:pt idx="799">
                  <c:v>80</c:v>
                </c:pt>
                <c:pt idx="800">
                  <c:v>80.100000000000009</c:v>
                </c:pt>
                <c:pt idx="801">
                  <c:v>80.2</c:v>
                </c:pt>
                <c:pt idx="802">
                  <c:v>80.300000000000011</c:v>
                </c:pt>
                <c:pt idx="803">
                  <c:v>80.400000000000006</c:v>
                </c:pt>
                <c:pt idx="804">
                  <c:v>80.5</c:v>
                </c:pt>
                <c:pt idx="805">
                  <c:v>80.600000000000009</c:v>
                </c:pt>
                <c:pt idx="806">
                  <c:v>80.7</c:v>
                </c:pt>
                <c:pt idx="807">
                  <c:v>80.800000000000011</c:v>
                </c:pt>
                <c:pt idx="808">
                  <c:v>80.900000000000006</c:v>
                </c:pt>
                <c:pt idx="809">
                  <c:v>81</c:v>
                </c:pt>
                <c:pt idx="810">
                  <c:v>81.100000000000009</c:v>
                </c:pt>
                <c:pt idx="811">
                  <c:v>81.2</c:v>
                </c:pt>
                <c:pt idx="812">
                  <c:v>81.300000000000011</c:v>
                </c:pt>
                <c:pt idx="813">
                  <c:v>81.400000000000006</c:v>
                </c:pt>
                <c:pt idx="814">
                  <c:v>81.5</c:v>
                </c:pt>
                <c:pt idx="815">
                  <c:v>81.600000000000009</c:v>
                </c:pt>
                <c:pt idx="816">
                  <c:v>81.7</c:v>
                </c:pt>
                <c:pt idx="817">
                  <c:v>81.800000000000011</c:v>
                </c:pt>
                <c:pt idx="818">
                  <c:v>81.900000000000006</c:v>
                </c:pt>
                <c:pt idx="819">
                  <c:v>82</c:v>
                </c:pt>
                <c:pt idx="820">
                  <c:v>82.100000000000009</c:v>
                </c:pt>
                <c:pt idx="821">
                  <c:v>82.2</c:v>
                </c:pt>
                <c:pt idx="822">
                  <c:v>82.300000000000011</c:v>
                </c:pt>
                <c:pt idx="823">
                  <c:v>82.4</c:v>
                </c:pt>
                <c:pt idx="824">
                  <c:v>82.5</c:v>
                </c:pt>
                <c:pt idx="825">
                  <c:v>82.600000000000009</c:v>
                </c:pt>
                <c:pt idx="826">
                  <c:v>82.7</c:v>
                </c:pt>
                <c:pt idx="827">
                  <c:v>82.800000000000011</c:v>
                </c:pt>
                <c:pt idx="828">
                  <c:v>82.9</c:v>
                </c:pt>
                <c:pt idx="829">
                  <c:v>83</c:v>
                </c:pt>
                <c:pt idx="830">
                  <c:v>83.100000000000009</c:v>
                </c:pt>
                <c:pt idx="831">
                  <c:v>83.2</c:v>
                </c:pt>
                <c:pt idx="832">
                  <c:v>83.3</c:v>
                </c:pt>
                <c:pt idx="833">
                  <c:v>83.399999999999991</c:v>
                </c:pt>
                <c:pt idx="834">
                  <c:v>83.5</c:v>
                </c:pt>
                <c:pt idx="835">
                  <c:v>83.6</c:v>
                </c:pt>
                <c:pt idx="836">
                  <c:v>83.7</c:v>
                </c:pt>
                <c:pt idx="837">
                  <c:v>83.8</c:v>
                </c:pt>
                <c:pt idx="838">
                  <c:v>83.899999999999991</c:v>
                </c:pt>
                <c:pt idx="839">
                  <c:v>84</c:v>
                </c:pt>
                <c:pt idx="840">
                  <c:v>84.1</c:v>
                </c:pt>
                <c:pt idx="841">
                  <c:v>84.2</c:v>
                </c:pt>
                <c:pt idx="842">
                  <c:v>84.3</c:v>
                </c:pt>
                <c:pt idx="843">
                  <c:v>84.399999999999991</c:v>
                </c:pt>
                <c:pt idx="844">
                  <c:v>84.5</c:v>
                </c:pt>
                <c:pt idx="845">
                  <c:v>84.6</c:v>
                </c:pt>
                <c:pt idx="846">
                  <c:v>84.7</c:v>
                </c:pt>
                <c:pt idx="847">
                  <c:v>84.8</c:v>
                </c:pt>
                <c:pt idx="848">
                  <c:v>84.899999999999991</c:v>
                </c:pt>
                <c:pt idx="849">
                  <c:v>85</c:v>
                </c:pt>
                <c:pt idx="850">
                  <c:v>85.1</c:v>
                </c:pt>
                <c:pt idx="851">
                  <c:v>85.2</c:v>
                </c:pt>
                <c:pt idx="852">
                  <c:v>85.3</c:v>
                </c:pt>
                <c:pt idx="853">
                  <c:v>85.399999999999991</c:v>
                </c:pt>
                <c:pt idx="854">
                  <c:v>85.5</c:v>
                </c:pt>
                <c:pt idx="855">
                  <c:v>85.6</c:v>
                </c:pt>
                <c:pt idx="856">
                  <c:v>85.7</c:v>
                </c:pt>
                <c:pt idx="857">
                  <c:v>85.8</c:v>
                </c:pt>
                <c:pt idx="858">
                  <c:v>85.9</c:v>
                </c:pt>
                <c:pt idx="859">
                  <c:v>86</c:v>
                </c:pt>
                <c:pt idx="860">
                  <c:v>86.1</c:v>
                </c:pt>
                <c:pt idx="861">
                  <c:v>86.2</c:v>
                </c:pt>
                <c:pt idx="862">
                  <c:v>86.3</c:v>
                </c:pt>
                <c:pt idx="863">
                  <c:v>86.4</c:v>
                </c:pt>
                <c:pt idx="864">
                  <c:v>86.5</c:v>
                </c:pt>
                <c:pt idx="865">
                  <c:v>86.6</c:v>
                </c:pt>
                <c:pt idx="866">
                  <c:v>86.7</c:v>
                </c:pt>
                <c:pt idx="867">
                  <c:v>86.8</c:v>
                </c:pt>
                <c:pt idx="868">
                  <c:v>86.9</c:v>
                </c:pt>
                <c:pt idx="869">
                  <c:v>87</c:v>
                </c:pt>
                <c:pt idx="870">
                  <c:v>87.1</c:v>
                </c:pt>
                <c:pt idx="871">
                  <c:v>87.2</c:v>
                </c:pt>
                <c:pt idx="872">
                  <c:v>87.3</c:v>
                </c:pt>
                <c:pt idx="873">
                  <c:v>87.4</c:v>
                </c:pt>
                <c:pt idx="874">
                  <c:v>87.5</c:v>
                </c:pt>
                <c:pt idx="875">
                  <c:v>87.6</c:v>
                </c:pt>
                <c:pt idx="876">
                  <c:v>87.7</c:v>
                </c:pt>
                <c:pt idx="877">
                  <c:v>87.8</c:v>
                </c:pt>
                <c:pt idx="878">
                  <c:v>87.9</c:v>
                </c:pt>
                <c:pt idx="879">
                  <c:v>88</c:v>
                </c:pt>
                <c:pt idx="880">
                  <c:v>88.1</c:v>
                </c:pt>
                <c:pt idx="881">
                  <c:v>88.2</c:v>
                </c:pt>
                <c:pt idx="882">
                  <c:v>88.3</c:v>
                </c:pt>
                <c:pt idx="883">
                  <c:v>88.4</c:v>
                </c:pt>
                <c:pt idx="884">
                  <c:v>88.5</c:v>
                </c:pt>
                <c:pt idx="885">
                  <c:v>88.6</c:v>
                </c:pt>
                <c:pt idx="886">
                  <c:v>88.7</c:v>
                </c:pt>
                <c:pt idx="887">
                  <c:v>88.8</c:v>
                </c:pt>
                <c:pt idx="888">
                  <c:v>88.9</c:v>
                </c:pt>
                <c:pt idx="889">
                  <c:v>89</c:v>
                </c:pt>
                <c:pt idx="890">
                  <c:v>89.1</c:v>
                </c:pt>
                <c:pt idx="891">
                  <c:v>89.2</c:v>
                </c:pt>
                <c:pt idx="892">
                  <c:v>89.3</c:v>
                </c:pt>
                <c:pt idx="893">
                  <c:v>89.4</c:v>
                </c:pt>
                <c:pt idx="894">
                  <c:v>89.5</c:v>
                </c:pt>
                <c:pt idx="895">
                  <c:v>89.600000000000009</c:v>
                </c:pt>
                <c:pt idx="896">
                  <c:v>89.7</c:v>
                </c:pt>
                <c:pt idx="897">
                  <c:v>89.8</c:v>
                </c:pt>
                <c:pt idx="898">
                  <c:v>89.9</c:v>
                </c:pt>
                <c:pt idx="899">
                  <c:v>90</c:v>
                </c:pt>
                <c:pt idx="900">
                  <c:v>90.100000000000009</c:v>
                </c:pt>
                <c:pt idx="901">
                  <c:v>90.2</c:v>
                </c:pt>
                <c:pt idx="902">
                  <c:v>90.3</c:v>
                </c:pt>
                <c:pt idx="903">
                  <c:v>90.4</c:v>
                </c:pt>
                <c:pt idx="904">
                  <c:v>90.5</c:v>
                </c:pt>
                <c:pt idx="905">
                  <c:v>90.600000000000009</c:v>
                </c:pt>
                <c:pt idx="906">
                  <c:v>90.7</c:v>
                </c:pt>
                <c:pt idx="907">
                  <c:v>90.8</c:v>
                </c:pt>
                <c:pt idx="908">
                  <c:v>90.9</c:v>
                </c:pt>
                <c:pt idx="909">
                  <c:v>91</c:v>
                </c:pt>
                <c:pt idx="910">
                  <c:v>91.100000000000009</c:v>
                </c:pt>
                <c:pt idx="911">
                  <c:v>91.2</c:v>
                </c:pt>
                <c:pt idx="912">
                  <c:v>91.3</c:v>
                </c:pt>
                <c:pt idx="913">
                  <c:v>91.4</c:v>
                </c:pt>
                <c:pt idx="914">
                  <c:v>91.5</c:v>
                </c:pt>
                <c:pt idx="915">
                  <c:v>91.600000000000009</c:v>
                </c:pt>
                <c:pt idx="916">
                  <c:v>91.7</c:v>
                </c:pt>
                <c:pt idx="917">
                  <c:v>91.8</c:v>
                </c:pt>
                <c:pt idx="918">
                  <c:v>91.9</c:v>
                </c:pt>
                <c:pt idx="919">
                  <c:v>92</c:v>
                </c:pt>
                <c:pt idx="920">
                  <c:v>92.100000000000009</c:v>
                </c:pt>
                <c:pt idx="921">
                  <c:v>92.2</c:v>
                </c:pt>
                <c:pt idx="922">
                  <c:v>92.300000000000011</c:v>
                </c:pt>
                <c:pt idx="923">
                  <c:v>92.4</c:v>
                </c:pt>
                <c:pt idx="924">
                  <c:v>92.5</c:v>
                </c:pt>
                <c:pt idx="925">
                  <c:v>92.600000000000009</c:v>
                </c:pt>
                <c:pt idx="926">
                  <c:v>92.7</c:v>
                </c:pt>
                <c:pt idx="927">
                  <c:v>92.800000000000011</c:v>
                </c:pt>
                <c:pt idx="928">
                  <c:v>92.9</c:v>
                </c:pt>
                <c:pt idx="929">
                  <c:v>93</c:v>
                </c:pt>
                <c:pt idx="930">
                  <c:v>93.100000000000009</c:v>
                </c:pt>
                <c:pt idx="931">
                  <c:v>93.2</c:v>
                </c:pt>
                <c:pt idx="932">
                  <c:v>93.300000000000011</c:v>
                </c:pt>
                <c:pt idx="933">
                  <c:v>93.4</c:v>
                </c:pt>
                <c:pt idx="934">
                  <c:v>93.5</c:v>
                </c:pt>
                <c:pt idx="935">
                  <c:v>93.600000000000009</c:v>
                </c:pt>
                <c:pt idx="936">
                  <c:v>93.7</c:v>
                </c:pt>
                <c:pt idx="937">
                  <c:v>93.800000000000011</c:v>
                </c:pt>
                <c:pt idx="938">
                  <c:v>93.9</c:v>
                </c:pt>
                <c:pt idx="939">
                  <c:v>94</c:v>
                </c:pt>
                <c:pt idx="940">
                  <c:v>94.100000000000009</c:v>
                </c:pt>
                <c:pt idx="941">
                  <c:v>94.2</c:v>
                </c:pt>
                <c:pt idx="942">
                  <c:v>94.300000000000011</c:v>
                </c:pt>
                <c:pt idx="943">
                  <c:v>94.4</c:v>
                </c:pt>
                <c:pt idx="944">
                  <c:v>94.5</c:v>
                </c:pt>
                <c:pt idx="945">
                  <c:v>94.600000000000009</c:v>
                </c:pt>
                <c:pt idx="946">
                  <c:v>94.7</c:v>
                </c:pt>
                <c:pt idx="947">
                  <c:v>94.800000000000011</c:v>
                </c:pt>
                <c:pt idx="948">
                  <c:v>94.9</c:v>
                </c:pt>
                <c:pt idx="949">
                  <c:v>95</c:v>
                </c:pt>
                <c:pt idx="950">
                  <c:v>95.100000000000009</c:v>
                </c:pt>
                <c:pt idx="951">
                  <c:v>95.2</c:v>
                </c:pt>
                <c:pt idx="952">
                  <c:v>95.300000000000011</c:v>
                </c:pt>
                <c:pt idx="953">
                  <c:v>95.4</c:v>
                </c:pt>
                <c:pt idx="954">
                  <c:v>95.5</c:v>
                </c:pt>
                <c:pt idx="955">
                  <c:v>95.600000000000009</c:v>
                </c:pt>
                <c:pt idx="956">
                  <c:v>95.7</c:v>
                </c:pt>
                <c:pt idx="957">
                  <c:v>95.800000000000011</c:v>
                </c:pt>
                <c:pt idx="958">
                  <c:v>95.9</c:v>
                </c:pt>
                <c:pt idx="959">
                  <c:v>96</c:v>
                </c:pt>
                <c:pt idx="960">
                  <c:v>96.1</c:v>
                </c:pt>
                <c:pt idx="961">
                  <c:v>96.2</c:v>
                </c:pt>
                <c:pt idx="962">
                  <c:v>96.3</c:v>
                </c:pt>
                <c:pt idx="963">
                  <c:v>96.399999999999991</c:v>
                </c:pt>
                <c:pt idx="964">
                  <c:v>96.5</c:v>
                </c:pt>
                <c:pt idx="965">
                  <c:v>96.6</c:v>
                </c:pt>
                <c:pt idx="966">
                  <c:v>96.7</c:v>
                </c:pt>
                <c:pt idx="967">
                  <c:v>96.8</c:v>
                </c:pt>
                <c:pt idx="968">
                  <c:v>96.899999999999991</c:v>
                </c:pt>
                <c:pt idx="969">
                  <c:v>97</c:v>
                </c:pt>
                <c:pt idx="970">
                  <c:v>97.1</c:v>
                </c:pt>
                <c:pt idx="971">
                  <c:v>97.2</c:v>
                </c:pt>
                <c:pt idx="972">
                  <c:v>97.3</c:v>
                </c:pt>
                <c:pt idx="973">
                  <c:v>97.399999999999991</c:v>
                </c:pt>
                <c:pt idx="974">
                  <c:v>97.5</c:v>
                </c:pt>
                <c:pt idx="975">
                  <c:v>97.6</c:v>
                </c:pt>
                <c:pt idx="976">
                  <c:v>97.7</c:v>
                </c:pt>
                <c:pt idx="977">
                  <c:v>97.8</c:v>
                </c:pt>
                <c:pt idx="978">
                  <c:v>97.899999999999991</c:v>
                </c:pt>
                <c:pt idx="979">
                  <c:v>98</c:v>
                </c:pt>
                <c:pt idx="980">
                  <c:v>98.1</c:v>
                </c:pt>
                <c:pt idx="981">
                  <c:v>98.2</c:v>
                </c:pt>
                <c:pt idx="982">
                  <c:v>98.3</c:v>
                </c:pt>
                <c:pt idx="983">
                  <c:v>98.4</c:v>
                </c:pt>
                <c:pt idx="984">
                  <c:v>98.5</c:v>
                </c:pt>
                <c:pt idx="985">
                  <c:v>98.6</c:v>
                </c:pt>
                <c:pt idx="986">
                  <c:v>98.7</c:v>
                </c:pt>
                <c:pt idx="987">
                  <c:v>98.8</c:v>
                </c:pt>
                <c:pt idx="988">
                  <c:v>98.9</c:v>
                </c:pt>
                <c:pt idx="989">
                  <c:v>99</c:v>
                </c:pt>
                <c:pt idx="990">
                  <c:v>99.1</c:v>
                </c:pt>
                <c:pt idx="991">
                  <c:v>99.2</c:v>
                </c:pt>
                <c:pt idx="992">
                  <c:v>99.3</c:v>
                </c:pt>
                <c:pt idx="993">
                  <c:v>99.4</c:v>
                </c:pt>
                <c:pt idx="994">
                  <c:v>99.5</c:v>
                </c:pt>
                <c:pt idx="995">
                  <c:v>99.6</c:v>
                </c:pt>
                <c:pt idx="996">
                  <c:v>99.7</c:v>
                </c:pt>
                <c:pt idx="997">
                  <c:v>99.8</c:v>
                </c:pt>
                <c:pt idx="998">
                  <c:v>99.9</c:v>
                </c:pt>
                <c:pt idx="999">
                  <c:v>100</c:v>
                </c:pt>
              </c:numCache>
            </c:numRef>
          </c:xVal>
          <c:yVal>
            <c:numRef>
              <c:f>Graphen!$G$2:$G$1002</c:f>
              <c:numCache>
                <c:formatCode>General</c:formatCode>
                <c:ptCount val="1001"/>
                <c:pt idx="0">
                  <c:v>0</c:v>
                </c:pt>
                <c:pt idx="1">
                  <c:v>99.005464110056693</c:v>
                </c:pt>
                <c:pt idx="2">
                  <c:v>98.021719872930021</c:v>
                </c:pt>
                <c:pt idx="3">
                  <c:v>97.048576477396196</c:v>
                </c:pt>
                <c:pt idx="4">
                  <c:v>96.085859198792207</c:v>
                </c:pt>
                <c:pt idx="5">
                  <c:v>95.133406618125122</c:v>
                </c:pt>
                <c:pt idx="6">
                  <c:v>94.191068355780629</c:v>
                </c:pt>
                <c:pt idx="7">
                  <c:v>93.258703224210336</c:v>
                </c:pt>
                <c:pt idx="8">
                  <c:v>92.336177721750161</c:v>
                </c:pt>
                <c:pt idx="9">
                  <c:v>91.423364804190172</c:v>
                </c:pt>
                <c:pt idx="10">
                  <c:v>90.520142882496458</c:v>
                </c:pt>
                <c:pt idx="11">
                  <c:v>89.626395004675203</c:v>
                </c:pt>
                <c:pt idx="12">
                  <c:v>88.742008187577127</c:v>
                </c:pt>
                <c:pt idx="13">
                  <c:v>87.866872870797437</c:v>
                </c:pt>
                <c:pt idx="14">
                  <c:v>87.00088247000042</c:v>
                </c:pt>
                <c:pt idx="15">
                  <c:v>86.143933011212567</c:v>
                </c:pt>
                <c:pt idx="16">
                  <c:v>85.295922831057069</c:v>
                </c:pt>
                <c:pt idx="17">
                  <c:v>84.456752330696006</c:v>
                </c:pt>
                <c:pt idx="18">
                  <c:v>83.626323773519402</c:v>
                </c:pt>
                <c:pt idx="19">
                  <c:v>82.804541118472116</c:v>
                </c:pt>
                <c:pt idx="20">
                  <c:v>81.991309882416161</c:v>
                </c:pt>
                <c:pt idx="21">
                  <c:v>81.186537026152621</c:v>
                </c:pt>
                <c:pt idx="22">
                  <c:v>80.390130859726895</c:v>
                </c:pt>
                <c:pt idx="23">
                  <c:v>79.602000963453804</c:v>
                </c:pt>
                <c:pt idx="24">
                  <c:v>78.822058121761074</c:v>
                </c:pt>
                <c:pt idx="25">
                  <c:v>78.050214267489068</c:v>
                </c:pt>
                <c:pt idx="26">
                  <c:v>77.286382434723265</c:v>
                </c:pt>
                <c:pt idx="27">
                  <c:v>76.530476718593235</c:v>
                </c:pt>
                <c:pt idx="28">
                  <c:v>75.782412240763009</c:v>
                </c:pt>
                <c:pt idx="29">
                  <c:v>75.042105119574131</c:v>
                </c:pt>
                <c:pt idx="30">
                  <c:v>74.309472443995872</c:v>
                </c:pt>
                <c:pt idx="31">
                  <c:v>73.584432250693837</c:v>
                </c:pt>
                <c:pt idx="32">
                  <c:v>72.866903503656104</c:v>
                </c:pt>
                <c:pt idx="33">
                  <c:v>72.156806075920102</c:v>
                </c:pt>
                <c:pt idx="34">
                  <c:v>71.45406073302776</c:v>
                </c:pt>
                <c:pt idx="35">
                  <c:v>70.758589117906283</c:v>
                </c:pt>
                <c:pt idx="36">
                  <c:v>70.070313736927076</c:v>
                </c:pt>
                <c:pt idx="37">
                  <c:v>69.389157946941637</c:v>
                </c:pt>
                <c:pt idx="38">
                  <c:v>68.715045943130505</c:v>
                </c:pt>
                <c:pt idx="39">
                  <c:v>68.047902747531396</c:v>
                </c:pt>
                <c:pt idx="40">
                  <c:v>67.387654198137113</c:v>
                </c:pt>
                <c:pt idx="41">
                  <c:v>66.734226938474777</c:v>
                </c:pt>
                <c:pt idx="42">
                  <c:v>66.087548407593374</c:v>
                </c:pt>
                <c:pt idx="43">
                  <c:v>65.44754683040037</c:v>
                </c:pt>
                <c:pt idx="44">
                  <c:v>64.81415120829881</c:v>
                </c:pt>
                <c:pt idx="45">
                  <c:v>64.187291310085484</c:v>
                </c:pt>
                <c:pt idx="46">
                  <c:v>63.566897663077583</c:v>
                </c:pt>
                <c:pt idx="47">
                  <c:v>62.952901544441097</c:v>
                </c:pt>
                <c:pt idx="48">
                  <c:v>62.345234972699437</c:v>
                </c:pt>
                <c:pt idx="49">
                  <c:v>61.743830699404022</c:v>
                </c:pt>
                <c:pt idx="50">
                  <c:v>61.148622200952374</c:v>
                </c:pt>
                <c:pt idx="51">
                  <c:v>60.559543670541224</c:v>
                </c:pt>
                <c:pt idx="52">
                  <c:v>59.976530010244737</c:v>
                </c:pt>
                <c:pt idx="53">
                  <c:v>59.399516823209382</c:v>
                </c:pt>
                <c:pt idx="54">
                  <c:v>58.828440405958588</c:v>
                </c:pt>
                <c:pt idx="55">
                  <c:v>58.26323774080111</c:v>
                </c:pt>
                <c:pt idx="56">
                  <c:v>57.703846488338407</c:v>
                </c:pt>
                <c:pt idx="57">
                  <c:v>57.150204980066782</c:v>
                </c:pt>
                <c:pt idx="58">
                  <c:v>56.602252211070734</c:v>
                </c:pt>
                <c:pt idx="59">
                  <c:v>56.059927832804533</c:v>
                </c:pt>
                <c:pt idx="60">
                  <c:v>55.523172145959322</c:v>
                </c:pt>
                <c:pt idx="61">
                  <c:v>54.991926093413561</c:v>
                </c:pt>
                <c:pt idx="62">
                  <c:v>54.466131253264706</c:v>
                </c:pt>
                <c:pt idx="63">
                  <c:v>53.945729831940412</c:v>
                </c:pt>
                <c:pt idx="64">
                  <c:v>53.430664657387638</c:v>
                </c:pt>
                <c:pt idx="65">
                  <c:v>52.920879172338203</c:v>
                </c:pt>
                <c:pt idx="66">
                  <c:v>52.416317427649531</c:v>
                </c:pt>
                <c:pt idx="67">
                  <c:v>51.916924075719265</c:v>
                </c:pt>
                <c:pt idx="68">
                  <c:v>51.422644363972765</c:v>
                </c:pt>
                <c:pt idx="69">
                  <c:v>50.933424128422345</c:v>
                </c:pt>
                <c:pt idx="70">
                  <c:v>50.449209787297221</c:v>
                </c:pt>
                <c:pt idx="71">
                  <c:v>49.969948334743435</c:v>
                </c:pt>
                <c:pt idx="72">
                  <c:v>49.495587334592564</c:v>
                </c:pt>
                <c:pt idx="73">
                  <c:v>49.026074914198524</c:v>
                </c:pt>
                <c:pt idx="74">
                  <c:v>48.561359758341702</c:v>
                </c:pt>
                <c:pt idx="75">
                  <c:v>48.101391103199397</c:v>
                </c:pt>
                <c:pt idx="76">
                  <c:v>47.646118730382021</c:v>
                </c:pt>
                <c:pt idx="77">
                  <c:v>47.19549296103402</c:v>
                </c:pt>
                <c:pt idx="78">
                  <c:v>46.749464649999162</c:v>
                </c:pt>
                <c:pt idx="79">
                  <c:v>46.307985180048995</c:v>
                </c:pt>
                <c:pt idx="80">
                  <c:v>45.871006456174158</c:v>
                </c:pt>
                <c:pt idx="81">
                  <c:v>45.438480899937645</c:v>
                </c:pt>
                <c:pt idx="82">
                  <c:v>45.01036144388933</c:v>
                </c:pt>
                <c:pt idx="83">
                  <c:v>44.586601526041136</c:v>
                </c:pt>
                <c:pt idx="84">
                  <c:v>44.16715508440214</c:v>
                </c:pt>
                <c:pt idx="85">
                  <c:v>43.751976551573037</c:v>
                </c:pt>
                <c:pt idx="86">
                  <c:v>43.341020849399108</c:v>
                </c:pt>
                <c:pt idx="87">
                  <c:v>42.934243383681299</c:v>
                </c:pt>
                <c:pt idx="88">
                  <c:v>42.531600038944617</c:v>
                </c:pt>
                <c:pt idx="89">
                  <c:v>42.133047173263215</c:v>
                </c:pt>
                <c:pt idx="90">
                  <c:v>41.738541613141727</c:v>
                </c:pt>
                <c:pt idx="91">
                  <c:v>41.348040648451914</c:v>
                </c:pt>
                <c:pt idx="92">
                  <c:v>40.961502027424359</c:v>
                </c:pt>
                <c:pt idx="93">
                  <c:v>40.578883951694387</c:v>
                </c:pt>
                <c:pt idx="94">
                  <c:v>40.200145071401742</c:v>
                </c:pt>
                <c:pt idx="95">
                  <c:v>39.825244480343287</c:v>
                </c:pt>
                <c:pt idx="96">
                  <c:v>39.454141711178451</c:v>
                </c:pt>
                <c:pt idx="97">
                  <c:v>39.086796730686387</c:v>
                </c:pt>
                <c:pt idx="98">
                  <c:v>38.723169935074779</c:v>
                </c:pt>
                <c:pt idx="99">
                  <c:v>38.363222145339329</c:v>
                </c:pt>
                <c:pt idx="100">
                  <c:v>38.006914602673668</c:v>
                </c:pt>
                <c:pt idx="101">
                  <c:v>37.654208963928966</c:v>
                </c:pt>
                <c:pt idx="102">
                  <c:v>37.305067297122683</c:v>
                </c:pt>
                <c:pt idx="103">
                  <c:v>36.959452076996179</c:v>
                </c:pt>
                <c:pt idx="104">
                  <c:v>36.617326180620339</c:v>
                </c:pt>
                <c:pt idx="105">
                  <c:v>36.278652883048764</c:v>
                </c:pt>
                <c:pt idx="106">
                  <c:v>35.943395853018281</c:v>
                </c:pt>
                <c:pt idx="107">
                  <c:v>35.611519148695919</c:v>
                </c:pt>
                <c:pt idx="108">
                  <c:v>35.28298721347192</c:v>
                </c:pt>
                <c:pt idx="109">
                  <c:v>34.957764871798524</c:v>
                </c:pt>
                <c:pt idx="110">
                  <c:v>34.635817325073667</c:v>
                </c:pt>
                <c:pt idx="111">
                  <c:v>34.317110147569416</c:v>
                </c:pt>
                <c:pt idx="112">
                  <c:v>34.001609282404459</c:v>
                </c:pt>
                <c:pt idx="113">
                  <c:v>33.689281037560285</c:v>
                </c:pt>
                <c:pt idx="114">
                  <c:v>33.380092081940482</c:v>
                </c:pt>
                <c:pt idx="115">
                  <c:v>33.074009441472839</c:v>
                </c:pt>
                <c:pt idx="116">
                  <c:v>32.771000495253524</c:v>
                </c:pt>
                <c:pt idx="117">
                  <c:v>32.47103297173328</c:v>
                </c:pt>
                <c:pt idx="118">
                  <c:v>32.174074944944671</c:v>
                </c:pt>
                <c:pt idx="119">
                  <c:v>31.880094830770439</c:v>
                </c:pt>
                <c:pt idx="120">
                  <c:v>31.589061383252179</c:v>
                </c:pt>
                <c:pt idx="121">
                  <c:v>31.300943690939064</c:v>
                </c:pt>
                <c:pt idx="122">
                  <c:v>31.015711173276095</c:v>
                </c:pt>
                <c:pt idx="123">
                  <c:v>30.733333577031487</c:v>
                </c:pt>
                <c:pt idx="124">
                  <c:v>30.453780972762804</c:v>
                </c:pt>
                <c:pt idx="125">
                  <c:v>30.177023751321379</c:v>
                </c:pt>
                <c:pt idx="126">
                  <c:v>29.90303262039453</c:v>
                </c:pt>
                <c:pt idx="127">
                  <c:v>29.631778601085358</c:v>
                </c:pt>
                <c:pt idx="128">
                  <c:v>29.363233024529517</c:v>
                </c:pt>
                <c:pt idx="129">
                  <c:v>29.097367528548666</c:v>
                </c:pt>
                <c:pt idx="130">
                  <c:v>28.834154054340164</c:v>
                </c:pt>
                <c:pt idx="131">
                  <c:v>28.57356484320265</c:v>
                </c:pt>
                <c:pt idx="132">
                  <c:v>28.315572433297145</c:v>
                </c:pt>
                <c:pt idx="133">
                  <c:v>28.06014965644307</c:v>
                </c:pt>
                <c:pt idx="134">
                  <c:v>27.807269634949176</c:v>
                </c:pt>
                <c:pt idx="135">
                  <c:v>27.556905778478743</c:v>
                </c:pt>
                <c:pt idx="136">
                  <c:v>27.309031780948615</c:v>
                </c:pt>
                <c:pt idx="137">
                  <c:v>27.06362161746199</c:v>
                </c:pt>
                <c:pt idx="138">
                  <c:v>26.820649541274442</c:v>
                </c:pt>
                <c:pt idx="139">
                  <c:v>26.580090080792552</c:v>
                </c:pt>
                <c:pt idx="140">
                  <c:v>26.341918036605435</c:v>
                </c:pt>
                <c:pt idx="141">
                  <c:v>26.106108478548151</c:v>
                </c:pt>
                <c:pt idx="142">
                  <c:v>25.872636742796924</c:v>
                </c:pt>
                <c:pt idx="143">
                  <c:v>25.641478428996066</c:v>
                </c:pt>
                <c:pt idx="144">
                  <c:v>25.412609397415654</c:v>
                </c:pt>
                <c:pt idx="145">
                  <c:v>25.186005766140401</c:v>
                </c:pt>
                <c:pt idx="146">
                  <c:v>24.961643908288593</c:v>
                </c:pt>
                <c:pt idx="147">
                  <c:v>24.739500449261453</c:v>
                </c:pt>
                <c:pt idx="148">
                  <c:v>24.519552264022046</c:v>
                </c:pt>
                <c:pt idx="149">
                  <c:v>24.301776474403901</c:v>
                </c:pt>
                <c:pt idx="150">
                  <c:v>24.086150446448563</c:v>
                </c:pt>
                <c:pt idx="151">
                  <c:v>23.872651787772092</c:v>
                </c:pt>
                <c:pt idx="152">
                  <c:v>23.661258344960093</c:v>
                </c:pt>
                <c:pt idx="153">
                  <c:v>23.451948200990884</c:v>
                </c:pt>
                <c:pt idx="154">
                  <c:v>23.244699672686636</c:v>
                </c:pt>
                <c:pt idx="155">
                  <c:v>23.039491308192112</c:v>
                </c:pt>
                <c:pt idx="156">
                  <c:v>22.836301884480623</c:v>
                </c:pt>
                <c:pt idx="157">
                  <c:v>22.635110404887151</c:v>
                </c:pt>
                <c:pt idx="158">
                  <c:v>22.43589609666796</c:v>
                </c:pt>
                <c:pt idx="159">
                  <c:v>22.238638408586937</c:v>
                </c:pt>
                <c:pt idx="160">
                  <c:v>22.043317008527708</c:v>
                </c:pt>
                <c:pt idx="161">
                  <c:v>21.849911781131929</c:v>
                </c:pt>
                <c:pt idx="162">
                  <c:v>21.658402825462996</c:v>
                </c:pt>
                <c:pt idx="163">
                  <c:v>21.468770452694997</c:v>
                </c:pt>
                <c:pt idx="164">
                  <c:v>21.28099518382686</c:v>
                </c:pt>
                <c:pt idx="165">
                  <c:v>21.095057747421073</c:v>
                </c:pt>
                <c:pt idx="166">
                  <c:v>20.910939077367033</c:v>
                </c:pt>
                <c:pt idx="167">
                  <c:v>20.72862031066844</c:v>
                </c:pt>
                <c:pt idx="168">
                  <c:v>20.548082785254941</c:v>
                </c:pt>
                <c:pt idx="169">
                  <c:v>20.369308037816982</c:v>
                </c:pt>
                <c:pt idx="170">
                  <c:v>20.192277801664737</c:v>
                </c:pt>
                <c:pt idx="171">
                  <c:v>20.016974004609526</c:v>
                </c:pt>
                <c:pt idx="172">
                  <c:v>19.843378766868728</c:v>
                </c:pt>
                <c:pt idx="173">
                  <c:v>19.671474398993173</c:v>
                </c:pt>
                <c:pt idx="174">
                  <c:v>19.501243399816783</c:v>
                </c:pt>
                <c:pt idx="175">
                  <c:v>19.332668454428699</c:v>
                </c:pt>
                <c:pt idx="176">
                  <c:v>19.165732432167236</c:v>
                </c:pt>
                <c:pt idx="177">
                  <c:v>19.000418384635545</c:v>
                </c:pt>
                <c:pt idx="178">
                  <c:v>18.836709543738674</c:v>
                </c:pt>
                <c:pt idx="179">
                  <c:v>18.67458931974214</c:v>
                </c:pt>
                <c:pt idx="180">
                  <c:v>18.514041299351156</c:v>
                </c:pt>
                <c:pt idx="181">
                  <c:v>18.355049243810964</c:v>
                </c:pt>
                <c:pt idx="182">
                  <c:v>18.197597087027489</c:v>
                </c:pt>
                <c:pt idx="183">
                  <c:v>18.041668933708539</c:v>
                </c:pt>
                <c:pt idx="184">
                  <c:v>17.887249057524912</c:v>
                </c:pt>
                <c:pt idx="185">
                  <c:v>17.734321899291608</c:v>
                </c:pt>
                <c:pt idx="186">
                  <c:v>17.582872065168573</c:v>
                </c:pt>
                <c:pt idx="187">
                  <c:v>17.432884324880973</c:v>
                </c:pt>
                <c:pt idx="188">
                  <c:v>17.284343609958757</c:v>
                </c:pt>
                <c:pt idx="189">
                  <c:v>17.137235011995188</c:v>
                </c:pt>
                <c:pt idx="190">
                  <c:v>16.991543780924257</c:v>
                </c:pt>
                <c:pt idx="191">
                  <c:v>16.847255323316887</c:v>
                </c:pt>
                <c:pt idx="192">
                  <c:v>16.704355200695236</c:v>
                </c:pt>
                <c:pt idx="193">
                  <c:v>16.562829127865509</c:v>
                </c:pt>
                <c:pt idx="194">
                  <c:v>16.422662971268799</c:v>
                </c:pt>
                <c:pt idx="195">
                  <c:v>16.28384274734967</c:v>
                </c:pt>
                <c:pt idx="196">
                  <c:v>16.146354620942379</c:v>
                </c:pt>
                <c:pt idx="197">
                  <c:v>16.01018490367467</c:v>
                </c:pt>
                <c:pt idx="198">
                  <c:v>15.875320052388721</c:v>
                </c:pt>
                <c:pt idx="199">
                  <c:v>15.741746667579282</c:v>
                </c:pt>
                <c:pt idx="200">
                  <c:v>15.609451491848652</c:v>
                </c:pt>
                <c:pt idx="201">
                  <c:v>15.478421408378273</c:v>
                </c:pt>
                <c:pt idx="202">
                  <c:v>15.348643439417108</c:v>
                </c:pt>
                <c:pt idx="203">
                  <c:v>15.220104744786134</c:v>
                </c:pt>
                <c:pt idx="204">
                  <c:v>15.092792620399079</c:v>
                </c:pt>
                <c:pt idx="205">
                  <c:v>14.96669449679926</c:v>
                </c:pt>
                <c:pt idx="206">
                  <c:v>14.841797937712064</c:v>
                </c:pt>
                <c:pt idx="207">
                  <c:v>14.718090638613285</c:v>
                </c:pt>
                <c:pt idx="208">
                  <c:v>14.595560425312812</c:v>
                </c:pt>
                <c:pt idx="209">
                  <c:v>14.474195252553647</c:v>
                </c:pt>
                <c:pt idx="210">
                  <c:v>14.353983202626114</c:v>
                </c:pt>
                <c:pt idx="211">
                  <c:v>14.234912483997075</c:v>
                </c:pt>
                <c:pt idx="212">
                  <c:v>14.116971429953905</c:v>
                </c:pt>
                <c:pt idx="213">
                  <c:v>14.000148497263174</c:v>
                </c:pt>
                <c:pt idx="214">
                  <c:v>13.884432264843825</c:v>
                </c:pt>
                <c:pt idx="215">
                  <c:v>13.769811432454647</c:v>
                </c:pt>
                <c:pt idx="216">
                  <c:v>13.656274819396174</c:v>
                </c:pt>
                <c:pt idx="217">
                  <c:v>13.543811363226151</c:v>
                </c:pt>
                <c:pt idx="218">
                  <c:v>13.432410118489468</c:v>
                </c:pt>
                <c:pt idx="219">
                  <c:v>13.322060255461315</c:v>
                </c:pt>
                <c:pt idx="220">
                  <c:v>13.212751058904324</c:v>
                </c:pt>
                <c:pt idx="221">
                  <c:v>13.1044719268388</c:v>
                </c:pt>
                <c:pt idx="222">
                  <c:v>12.99721236932659</c:v>
                </c:pt>
                <c:pt idx="223">
                  <c:v>12.890962007267794</c:v>
                </c:pt>
                <c:pt idx="224">
                  <c:v>12.785710571210744</c:v>
                </c:pt>
                <c:pt idx="225">
                  <c:v>12.681447900174593</c:v>
                </c:pt>
                <c:pt idx="226">
                  <c:v>12.578163940484897</c:v>
                </c:pt>
                <c:pt idx="227">
                  <c:v>12.47584874462153</c:v>
                </c:pt>
                <c:pt idx="228">
                  <c:v>12.374492470079277</c:v>
                </c:pt>
                <c:pt idx="229">
                  <c:v>12.27408537824059</c:v>
                </c:pt>
                <c:pt idx="230">
                  <c:v>12.174617833260548</c:v>
                </c:pt>
                <c:pt idx="231">
                  <c:v>12.076080300964007</c:v>
                </c:pt>
                <c:pt idx="232">
                  <c:v>11.978463347754397</c:v>
                </c:pt>
                <c:pt idx="233">
                  <c:v>11.881757639534699</c:v>
                </c:pt>
                <c:pt idx="234">
                  <c:v>11.785953940639637</c:v>
                </c:pt>
                <c:pt idx="235">
                  <c:v>11.691043112779779</c:v>
                </c:pt>
                <c:pt idx="236">
                  <c:v>11.597016113996855</c:v>
                </c:pt>
                <c:pt idx="237">
                  <c:v>11.503863997630456</c:v>
                </c:pt>
                <c:pt idx="238">
                  <c:v>11.411577911295797</c:v>
                </c:pt>
                <c:pt idx="239">
                  <c:v>11.320149095872621</c:v>
                </c:pt>
                <c:pt idx="240">
                  <c:v>11.229568884505003</c:v>
                </c:pt>
                <c:pt idx="241">
                  <c:v>11.139828701611957</c:v>
                </c:pt>
                <c:pt idx="242">
                  <c:v>11.050920061908691</c:v>
                </c:pt>
                <c:pt idx="243">
                  <c:v>10.962834569438492</c:v>
                </c:pt>
                <c:pt idx="244">
                  <c:v>10.875563916615109</c:v>
                </c:pt>
                <c:pt idx="245">
                  <c:v>10.789099883275311</c:v>
                </c:pt>
                <c:pt idx="246">
                  <c:v>10.703434335741898</c:v>
                </c:pt>
                <c:pt idx="247">
                  <c:v>10.618559225896709</c:v>
                </c:pt>
                <c:pt idx="248">
                  <c:v>10.534466590263619</c:v>
                </c:pt>
                <c:pt idx="249">
                  <c:v>10.451148549101534</c:v>
                </c:pt>
                <c:pt idx="250">
                  <c:v>10.368597305507137</c:v>
                </c:pt>
                <c:pt idx="251">
                  <c:v>10.286805144527287</c:v>
                </c:pt>
                <c:pt idx="252">
                  <c:v>10.205764432281081</c:v>
                </c:pt>
                <c:pt idx="253">
                  <c:v>10.125467615091358</c:v>
                </c:pt>
                <c:pt idx="254">
                  <c:v>10.04590721862561</c:v>
                </c:pt>
                <c:pt idx="255">
                  <c:v>9.9670758470460417</c:v>
                </c:pt>
                <c:pt idx="256">
                  <c:v>9.8889661821690833</c:v>
                </c:pt>
                <c:pt idx="257">
                  <c:v>9.8115709826336239</c:v>
                </c:pt>
                <c:pt idx="258">
                  <c:v>9.7348830830785449</c:v>
                </c:pt>
                <c:pt idx="259">
                  <c:v>9.6588953933290185</c:v>
                </c:pt>
                <c:pt idx="260">
                  <c:v>9.5836008975913867</c:v>
                </c:pt>
                <c:pt idx="261">
                  <c:v>9.5089926536572307</c:v>
                </c:pt>
                <c:pt idx="262">
                  <c:v>9.4350637921154128</c:v>
                </c:pt>
                <c:pt idx="263">
                  <c:v>9.3618075155731635</c:v>
                </c:pt>
                <c:pt idx="264">
                  <c:v>9.2892170978852082</c:v>
                </c:pt>
                <c:pt idx="265">
                  <c:v>9.2172858833914937</c:v>
                </c:pt>
                <c:pt idx="266">
                  <c:v>9.1460072861628721</c:v>
                </c:pt>
                <c:pt idx="267">
                  <c:v>9.0753747892552354</c:v>
                </c:pt>
                <c:pt idx="268">
                  <c:v>9.0053819439712832</c:v>
                </c:pt>
                <c:pt idx="269">
                  <c:v>8.936022369130777</c:v>
                </c:pt>
                <c:pt idx="270">
                  <c:v>8.8672897503482524</c:v>
                </c:pt>
                <c:pt idx="271">
                  <c:v>8.7991778393186841</c:v>
                </c:pt>
                <c:pt idx="272">
                  <c:v>8.7316804531108652</c:v>
                </c:pt>
                <c:pt idx="273">
                  <c:v>8.6647914734684601</c:v>
                </c:pt>
                <c:pt idx="274">
                  <c:v>8.5985048461184199</c:v>
                </c:pt>
                <c:pt idx="275">
                  <c:v>8.5328145800870843</c:v>
                </c:pt>
                <c:pt idx="276">
                  <c:v>8.467714747023507</c:v>
                </c:pt>
                <c:pt idx="277">
                  <c:v>8.4031994805301515</c:v>
                </c:pt>
                <c:pt idx="278">
                  <c:v>8.3392629755008087</c:v>
                </c:pt>
                <c:pt idx="279">
                  <c:v>8.2758994874655905</c:v>
                </c:pt>
                <c:pt idx="280">
                  <c:v>8.2131033319430866</c:v>
                </c:pt>
                <c:pt idx="281">
                  <c:v>8.1508688837994843</c:v>
                </c:pt>
                <c:pt idx="282">
                  <c:v>8.0891905766144774</c:v>
                </c:pt>
                <c:pt idx="283">
                  <c:v>8.0280629020542396</c:v>
                </c:pt>
                <c:pt idx="284">
                  <c:v>7.9674804092510314</c:v>
                </c:pt>
                <c:pt idx="285">
                  <c:v>7.9074377041893751</c:v>
                </c:pt>
                <c:pt idx="286">
                  <c:v>7.8479294490991451</c:v>
                </c:pt>
                <c:pt idx="287">
                  <c:v>7.7889503618550222</c:v>
                </c:pt>
                <c:pt idx="288">
                  <c:v>7.7304952153823105</c:v>
                </c:pt>
                <c:pt idx="289">
                  <c:v>7.6725588370694746</c:v>
                </c:pt>
                <c:pt idx="290">
                  <c:v>7.6151361081867073</c:v>
                </c:pt>
                <c:pt idx="291">
                  <c:v>7.5582219633109924</c:v>
                </c:pt>
                <c:pt idx="292">
                  <c:v>7.501811389757175</c:v>
                </c:pt>
                <c:pt idx="293">
                  <c:v>7.4458994270153633</c:v>
                </c:pt>
                <c:pt idx="294">
                  <c:v>7.390481166194208</c:v>
                </c:pt>
                <c:pt idx="295">
                  <c:v>7.3355517494702802</c:v>
                </c:pt>
                <c:pt idx="296">
                  <c:v>7.2811063695434717</c:v>
                </c:pt>
                <c:pt idx="297">
                  <c:v>7.2271402690980322</c:v>
                </c:pt>
                <c:pt idx="298">
                  <c:v>7.1736487402696945</c:v>
                </c:pt>
                <c:pt idx="299">
                  <c:v>7.1206271241182399</c:v>
                </c:pt>
                <c:pt idx="300">
                  <c:v>7.0680708101061027</c:v>
                </c:pt>
                <c:pt idx="301">
                  <c:v>7.0159752355822569</c:v>
                </c:pt>
                <c:pt idx="302">
                  <c:v>6.9643358852718524</c:v>
                </c:pt>
                <c:pt idx="303">
                  <c:v>6.9131482907713657</c:v>
                </c:pt>
                <c:pt idx="304">
                  <c:v>6.8624080300491039</c:v>
                </c:pt>
                <c:pt idx="305">
                  <c:v>6.8121107269510688</c:v>
                </c:pt>
                <c:pt idx="306">
                  <c:v>6.7622520507123118</c:v>
                </c:pt>
                <c:pt idx="307">
                  <c:v>6.7128277154733516</c:v>
                </c:pt>
                <c:pt idx="308">
                  <c:v>6.6638334798019203</c:v>
                </c:pt>
                <c:pt idx="309">
                  <c:v>6.615265146219885</c:v>
                </c:pt>
                <c:pt idx="310">
                  <c:v>6.5671185607351799</c:v>
                </c:pt>
                <c:pt idx="311">
                  <c:v>6.5193896123787995</c:v>
                </c:pt>
                <c:pt idx="312">
                  <c:v>6.4720742327468033</c:v>
                </c:pt>
                <c:pt idx="313">
                  <c:v>6.4251683955473418</c:v>
                </c:pt>
                <c:pt idx="314">
                  <c:v>6.3786681161523155</c:v>
                </c:pt>
                <c:pt idx="315">
                  <c:v>6.3325694511541224</c:v>
                </c:pt>
                <c:pt idx="316">
                  <c:v>6.2868684979270624</c:v>
                </c:pt>
                <c:pt idx="317">
                  <c:v>6.241561394193428</c:v>
                </c:pt>
                <c:pt idx="318">
                  <c:v>6.1966443175944441</c:v>
                </c:pt>
                <c:pt idx="319">
                  <c:v>6.1521134852654358</c:v>
                </c:pt>
                <c:pt idx="320">
                  <c:v>6.1079651534161821</c:v>
                </c:pt>
                <c:pt idx="321">
                  <c:v>6.0641956169151525</c:v>
                </c:pt>
                <c:pt idx="322">
                  <c:v>6.0208012088786349</c:v>
                </c:pt>
                <c:pt idx="323">
                  <c:v>5.9777783002641804</c:v>
                </c:pt>
                <c:pt idx="324">
                  <c:v>5.935123299468323</c:v>
                </c:pt>
                <c:pt idx="325">
                  <c:v>5.8928326519287948</c:v>
                </c:pt>
                <c:pt idx="326">
                  <c:v>5.8509028397308578</c:v>
                </c:pt>
                <c:pt idx="327">
                  <c:v>5.8093303812180093</c:v>
                </c:pt>
                <c:pt idx="328">
                  <c:v>5.7681118306068528</c:v>
                </c:pt>
                <c:pt idx="329">
                  <c:v>5.7272437776059375</c:v>
                </c:pt>
                <c:pt idx="330">
                  <c:v>5.6867228470390403</c:v>
                </c:pt>
                <c:pt idx="331">
                  <c:v>5.6465456984721536</c:v>
                </c:pt>
                <c:pt idx="332">
                  <c:v>5.6067090258447276</c:v>
                </c:pt>
                <c:pt idx="333">
                  <c:v>5.5672095571047251</c:v>
                </c:pt>
                <c:pt idx="334">
                  <c:v>5.5280440538477418</c:v>
                </c:pt>
                <c:pt idx="335">
                  <c:v>5.4892093109598648</c:v>
                </c:pt>
                <c:pt idx="336">
                  <c:v>5.4507021562644802</c:v>
                </c:pt>
                <c:pt idx="337">
                  <c:v>5.4125194501728551</c:v>
                </c:pt>
                <c:pt idx="338">
                  <c:v>5.3746580853384511</c:v>
                </c:pt>
                <c:pt idx="339">
                  <c:v>5.3371149863149618</c:v>
                </c:pt>
                <c:pt idx="340">
                  <c:v>5.2998871092180782</c:v>
                </c:pt>
                <c:pt idx="341">
                  <c:v>5.2629714413907935</c:v>
                </c:pt>
                <c:pt idx="342">
                  <c:v>5.2263650010723941</c:v>
                </c:pt>
                <c:pt idx="343">
                  <c:v>5.1900648370710112</c:v>
                </c:pt>
                <c:pt idx="344">
                  <c:v>5.1540680284396219</c:v>
                </c:pt>
                <c:pt idx="345">
                  <c:v>5.1183716841555285</c:v>
                </c:pt>
                <c:pt idx="346">
                  <c:v>5.0829729428034769</c:v>
                </c:pt>
                <c:pt idx="347">
                  <c:v>5.047868972261873</c:v>
                </c:pt>
                <c:pt idx="348">
                  <c:v>5.013056969392637</c:v>
                </c:pt>
                <c:pt idx="349">
                  <c:v>4.978534159734278</c:v>
                </c:pt>
                <c:pt idx="350">
                  <c:v>4.9442977971981596</c:v>
                </c:pt>
                <c:pt idx="351">
                  <c:v>4.9103451637683033</c:v>
                </c:pt>
                <c:pt idx="352">
                  <c:v>4.8766735692041987</c:v>
                </c:pt>
                <c:pt idx="353">
                  <c:v>4.8432803507468343</c:v>
                </c:pt>
                <c:pt idx="354">
                  <c:v>4.8101628728280046</c:v>
                </c:pt>
                <c:pt idx="355">
                  <c:v>4.7773185267825466</c:v>
                </c:pt>
                <c:pt idx="356">
                  <c:v>4.7447447305638635</c:v>
                </c:pt>
                <c:pt idx="357">
                  <c:v>4.7124389284624053</c:v>
                </c:pt>
                <c:pt idx="358">
                  <c:v>4.6803985908271866</c:v>
                </c:pt>
                <c:pt idx="359">
                  <c:v>4.6486212137902623</c:v>
                </c:pt>
                <c:pt idx="360">
                  <c:v>4.6171043189942136</c:v>
                </c:pt>
                <c:pt idx="361">
                  <c:v>4.5858454533226318</c:v>
                </c:pt>
                <c:pt idx="362">
                  <c:v>4.554842188633236</c:v>
                </c:pt>
                <c:pt idx="363">
                  <c:v>4.524092121494192</c:v>
                </c:pt>
                <c:pt idx="364">
                  <c:v>4.493592872922993</c:v>
                </c:pt>
                <c:pt idx="365">
                  <c:v>4.463342088128309</c:v>
                </c:pt>
                <c:pt idx="366">
                  <c:v>4.4333374362545435</c:v>
                </c:pt>
                <c:pt idx="367">
                  <c:v>4.403576610129079</c:v>
                </c:pt>
                <c:pt idx="368">
                  <c:v>4.3740573260124078</c:v>
                </c:pt>
                <c:pt idx="369">
                  <c:v>4.344777323350689</c:v>
                </c:pt>
                <c:pt idx="370">
                  <c:v>4.3157343645312354</c:v>
                </c:pt>
                <c:pt idx="371">
                  <c:v>4.2869262346403847</c:v>
                </c:pt>
                <c:pt idx="372">
                  <c:v>4.258350741224203</c:v>
                </c:pt>
                <c:pt idx="373">
                  <c:v>4.2300057140514546</c:v>
                </c:pt>
                <c:pt idx="374">
                  <c:v>4.2018890048794706</c:v>
                </c:pt>
                <c:pt idx="375">
                  <c:v>4.1739984872221978</c:v>
                </c:pt>
                <c:pt idx="376">
                  <c:v>4.1463320561209693</c:v>
                </c:pt>
                <c:pt idx="377">
                  <c:v>4.1188876279177054</c:v>
                </c:pt>
                <c:pt idx="378">
                  <c:v>4.0916631400303158</c:v>
                </c:pt>
                <c:pt idx="379">
                  <c:v>4.064656550730855</c:v>
                </c:pt>
                <c:pt idx="380">
                  <c:v>4.0378658389258053</c:v>
                </c:pt>
                <c:pt idx="381">
                  <c:v>4.0112890039388294</c:v>
                </c:pt>
                <c:pt idx="382">
                  <c:v>3.9849240652957962</c:v>
                </c:pt>
                <c:pt idx="383">
                  <c:v>3.9587690625121903</c:v>
                </c:pt>
                <c:pt idx="384">
                  <c:v>3.9328220548826502</c:v>
                </c:pt>
                <c:pt idx="385">
                  <c:v>3.907081121272975</c:v>
                </c:pt>
                <c:pt idx="386">
                  <c:v>3.8815443599141726</c:v>
                </c:pt>
                <c:pt idx="387">
                  <c:v>3.8562098881987912</c:v>
                </c:pt>
                <c:pt idx="388">
                  <c:v>3.8310758424794766</c:v>
                </c:pt>
                <c:pt idx="389">
                  <c:v>3.8061403778695677</c:v>
                </c:pt>
                <c:pt idx="390">
                  <c:v>3.781401668045961</c:v>
                </c:pt>
                <c:pt idx="391">
                  <c:v>3.7568579050540283</c:v>
                </c:pt>
                <c:pt idx="392">
                  <c:v>3.7325072991146007</c:v>
                </c:pt>
                <c:pt idx="393">
                  <c:v>3.7083480784330169</c:v>
                </c:pt>
                <c:pt idx="394">
                  <c:v>3.6843784890102977</c:v>
                </c:pt>
                <c:pt idx="395">
                  <c:v>3.6605967944563016</c:v>
                </c:pt>
                <c:pt idx="396">
                  <c:v>3.6370012758047667</c:v>
                </c:pt>
                <c:pt idx="397">
                  <c:v>3.6135902313305852</c:v>
                </c:pt>
                <c:pt idx="398">
                  <c:v>3.5903619763687167</c:v>
                </c:pt>
                <c:pt idx="399">
                  <c:v>3.5673148431353621</c:v>
                </c:pt>
                <c:pt idx="400">
                  <c:v>3.5444471805507929</c:v>
                </c:pt>
                <c:pt idx="401">
                  <c:v>3.5217573540642042</c:v>
                </c:pt>
                <c:pt idx="402">
                  <c:v>3.499243745480475</c:v>
                </c:pt>
                <c:pt idx="403">
                  <c:v>3.4769047527886725</c:v>
                </c:pt>
                <c:pt idx="404">
                  <c:v>3.4547387899923923</c:v>
                </c:pt>
                <c:pt idx="405">
                  <c:v>3.4327442869421358</c:v>
                </c:pt>
                <c:pt idx="406">
                  <c:v>3.4109196891691389</c:v>
                </c:pt>
                <c:pt idx="407">
                  <c:v>3.3892634577212593</c:v>
                </c:pt>
                <c:pt idx="408">
                  <c:v>3.3677740690004141</c:v>
                </c:pt>
                <c:pt idx="409">
                  <c:v>3.3464500146020293</c:v>
                </c:pt>
                <c:pt idx="410">
                  <c:v>3.3252898011557845</c:v>
                </c:pt>
                <c:pt idx="411">
                  <c:v>3.3042919501685537</c:v>
                </c:pt>
                <c:pt idx="412">
                  <c:v>3.2834549978686263</c:v>
                </c:pt>
                <c:pt idx="413">
                  <c:v>3.2627774950517776</c:v>
                </c:pt>
                <c:pt idx="414">
                  <c:v>3.2422580069289832</c:v>
                </c:pt>
                <c:pt idx="415">
                  <c:v>3.2218951129756608</c:v>
                </c:pt>
                <c:pt idx="416">
                  <c:v>3.201687406782745</c:v>
                </c:pt>
                <c:pt idx="417">
                  <c:v>3.1816334959090309</c:v>
                </c:pt>
                <c:pt idx="418">
                  <c:v>3.1617320017353485</c:v>
                </c:pt>
                <c:pt idx="419">
                  <c:v>3.1419815593202509</c:v>
                </c:pt>
                <c:pt idx="420">
                  <c:v>3.1223808172571155</c:v>
                </c:pt>
                <c:pt idx="421">
                  <c:v>3.1029284375329445</c:v>
                </c:pt>
                <c:pt idx="422">
                  <c:v>3.0836230953885679</c:v>
                </c:pt>
                <c:pt idx="423">
                  <c:v>3.0644634791803544</c:v>
                </c:pt>
                <c:pt idx="424">
                  <c:v>3.0454482902434248</c:v>
                </c:pt>
                <c:pt idx="425">
                  <c:v>3.0265762427562586</c:v>
                </c:pt>
                <c:pt idx="426">
                  <c:v>3.0078460636069067</c:v>
                </c:pt>
                <c:pt idx="427">
                  <c:v>2.989256492260465</c:v>
                </c:pt>
                <c:pt idx="428">
                  <c:v>2.9708062806279338</c:v>
                </c:pt>
                <c:pt idx="429">
                  <c:v>2.9524941929367485</c:v>
                </c:pt>
                <c:pt idx="430">
                  <c:v>2.9343190056023594</c:v>
                </c:pt>
                <c:pt idx="431">
                  <c:v>2.9162795071014114</c:v>
                </c:pt>
                <c:pt idx="432">
                  <c:v>2.8983744978461328</c:v>
                </c:pt>
                <c:pt idx="433">
                  <c:v>2.8806027900601912</c:v>
                </c:pt>
                <c:pt idx="434">
                  <c:v>2.8629632076558047</c:v>
                </c:pt>
                <c:pt idx="435">
                  <c:v>2.8454545861121003</c:v>
                </c:pt>
                <c:pt idx="436">
                  <c:v>2.8280757723549321</c:v>
                </c:pt>
                <c:pt idx="437">
                  <c:v>2.8108256246378005</c:v>
                </c:pt>
                <c:pt idx="438">
                  <c:v>2.7937030124242157</c:v>
                </c:pt>
                <c:pt idx="439">
                  <c:v>2.7767068162711803</c:v>
                </c:pt>
                <c:pt idx="440">
                  <c:v>2.7598359277139535</c:v>
                </c:pt>
                <c:pt idx="441">
                  <c:v>2.7430892491520646</c:v>
                </c:pt>
                <c:pt idx="442">
                  <c:v>2.7264656937365652</c:v>
                </c:pt>
                <c:pt idx="443">
                  <c:v>2.7099641852583445</c:v>
                </c:pt>
                <c:pt idx="444">
                  <c:v>2.6935836580378965</c:v>
                </c:pt>
                <c:pt idx="445">
                  <c:v>2.6773230568159487</c:v>
                </c:pt>
                <c:pt idx="446">
                  <c:v>2.6611813366455026</c:v>
                </c:pt>
                <c:pt idx="447">
                  <c:v>2.6451574627848604</c:v>
                </c:pt>
                <c:pt idx="448">
                  <c:v>2.6292504105919652</c:v>
                </c:pt>
                <c:pt idx="449">
                  <c:v>2.6134591654196266</c:v>
                </c:pt>
                <c:pt idx="450">
                  <c:v>2.5977827225121293</c:v>
                </c:pt>
                <c:pt idx="451">
                  <c:v>2.5822200869027148</c:v>
                </c:pt>
                <c:pt idx="452">
                  <c:v>2.5667702733122861</c:v>
                </c:pt>
                <c:pt idx="453">
                  <c:v>2.5514323060491733</c:v>
                </c:pt>
                <c:pt idx="454">
                  <c:v>2.5362052189099193</c:v>
                </c:pt>
                <c:pt idx="455">
                  <c:v>2.5210880550811416</c:v>
                </c:pt>
                <c:pt idx="456">
                  <c:v>2.5060798670424846</c:v>
                </c:pt>
                <c:pt idx="457">
                  <c:v>2.4911797164705494</c:v>
                </c:pt>
                <c:pt idx="458">
                  <c:v>2.4763866741438103</c:v>
                </c:pt>
                <c:pt idx="459">
                  <c:v>2.4616998198486688</c:v>
                </c:pt>
                <c:pt idx="460">
                  <c:v>2.4471182422863929</c:v>
                </c:pt>
                <c:pt idx="461">
                  <c:v>2.4326410389810915</c:v>
                </c:pt>
                <c:pt idx="462">
                  <c:v>2.4182673161886634</c:v>
                </c:pt>
                <c:pt idx="463">
                  <c:v>2.4039961888066901</c:v>
                </c:pt>
                <c:pt idx="464">
                  <c:v>2.389826780285337</c:v>
                </c:pt>
                <c:pt idx="465">
                  <c:v>2.3757582225391234</c:v>
                </c:pt>
                <c:pt idx="466">
                  <c:v>2.3617896558597713</c:v>
                </c:pt>
                <c:pt idx="467">
                  <c:v>2.3479202288297238</c:v>
                </c:pt>
                <c:pt idx="468">
                  <c:v>2.334149098236987</c:v>
                </c:pt>
                <c:pt idx="469">
                  <c:v>2.3204754289903211</c:v>
                </c:pt>
                <c:pt idx="470">
                  <c:v>2.3068983940359611</c:v>
                </c:pt>
                <c:pt idx="471">
                  <c:v>2.2934171742746257</c:v>
                </c:pt>
                <c:pt idx="472">
                  <c:v>2.2800309584799541</c:v>
                </c:pt>
                <c:pt idx="473">
                  <c:v>2.2667389432173075</c:v>
                </c:pt>
                <c:pt idx="474">
                  <c:v>2.2535403327637904</c:v>
                </c:pt>
                <c:pt idx="475">
                  <c:v>2.2404343390289578</c:v>
                </c:pt>
                <c:pt idx="476">
                  <c:v>2.2274201814764529</c:v>
                </c:pt>
                <c:pt idx="477">
                  <c:v>2.2144970870463294</c:v>
                </c:pt>
                <c:pt idx="478">
                  <c:v>2.2016642900783334</c:v>
                </c:pt>
                <c:pt idx="479">
                  <c:v>2.1889210322360886</c:v>
                </c:pt>
                <c:pt idx="480">
                  <c:v>2.1762665624317159</c:v>
                </c:pt>
                <c:pt idx="481">
                  <c:v>2.1637001367516642</c:v>
                </c:pt>
                <c:pt idx="482">
                  <c:v>2.1512210183830902</c:v>
                </c:pt>
                <c:pt idx="483">
                  <c:v>2.1388284775411011</c:v>
                </c:pt>
                <c:pt idx="484">
                  <c:v>2.1265217913967791</c:v>
                </c:pt>
                <c:pt idx="485">
                  <c:v>2.114300244005848</c:v>
                </c:pt>
                <c:pt idx="486">
                  <c:v>2.1021631262382869</c:v>
                </c:pt>
                <c:pt idx="487">
                  <c:v>2.0901097357085381</c:v>
                </c:pt>
                <c:pt idx="488">
                  <c:v>2.0781393767065164</c:v>
                </c:pt>
                <c:pt idx="489">
                  <c:v>2.0662513601293178</c:v>
                </c:pt>
                <c:pt idx="490">
                  <c:v>2.0544450034137118</c:v>
                </c:pt>
                <c:pt idx="491">
                  <c:v>2.0427196304692772</c:v>
                </c:pt>
                <c:pt idx="492">
                  <c:v>2.0310745716122911</c:v>
                </c:pt>
                <c:pt idx="493">
                  <c:v>2.0195091635002753</c:v>
                </c:pt>
                <c:pt idx="494">
                  <c:v>2.0080227490672842</c:v>
                </c:pt>
                <c:pt idx="495">
                  <c:v>1.9966146774598892</c:v>
                </c:pt>
                <c:pt idx="496">
                  <c:v>1.98528430397372</c:v>
                </c:pt>
                <c:pt idx="497">
                  <c:v>1.9740309899908315</c:v>
                </c:pt>
                <c:pt idx="498">
                  <c:v>1.9628541029176558</c:v>
                </c:pt>
                <c:pt idx="499">
                  <c:v>1.9517530161236063</c:v>
                </c:pt>
                <c:pt idx="500">
                  <c:v>1.94072710888031</c:v>
                </c:pt>
                <c:pt idx="501">
                  <c:v>1.92977576630158</c:v>
                </c:pt>
                <c:pt idx="502">
                  <c:v>1.918898379283928</c:v>
                </c:pt>
                <c:pt idx="503">
                  <c:v>1.9080943444477161</c:v>
                </c:pt>
                <c:pt idx="504">
                  <c:v>1.8973630640789634</c:v>
                </c:pt>
                <c:pt idx="505">
                  <c:v>1.8867039460717787</c:v>
                </c:pt>
                <c:pt idx="506">
                  <c:v>1.8761164038713032</c:v>
                </c:pt>
                <c:pt idx="507">
                  <c:v>1.8655998564174223</c:v>
                </c:pt>
                <c:pt idx="508">
                  <c:v>1.8551537280888879</c:v>
                </c:pt>
                <c:pt idx="509">
                  <c:v>1.8447774486481359</c:v>
                </c:pt>
                <c:pt idx="510">
                  <c:v>1.834470453186732</c:v>
                </c:pt>
                <c:pt idx="511">
                  <c:v>1.8242321820712823</c:v>
                </c:pt>
                <c:pt idx="512">
                  <c:v>1.8140620808899404</c:v>
                </c:pt>
                <c:pt idx="513">
                  <c:v>1.8039596003995102</c:v>
                </c:pt>
                <c:pt idx="514">
                  <c:v>1.7939241964731483</c:v>
                </c:pt>
                <c:pt idx="515">
                  <c:v>1.7839553300484403</c:v>
                </c:pt>
                <c:pt idx="516">
                  <c:v>1.7740524670763407</c:v>
                </c:pt>
                <c:pt idx="517">
                  <c:v>1.7642150784702826</c:v>
                </c:pt>
                <c:pt idx="518">
                  <c:v>1.7544426400560478</c:v>
                </c:pt>
                <c:pt idx="519">
                  <c:v>1.744734632522188</c:v>
                </c:pt>
                <c:pt idx="520">
                  <c:v>1.7350905413708242</c:v>
                </c:pt>
                <c:pt idx="521">
                  <c:v>1.725509856869001</c:v>
                </c:pt>
                <c:pt idx="522">
                  <c:v>1.7159920740007364</c:v>
                </c:pt>
                <c:pt idx="523">
                  <c:v>1.706536692419264</c:v>
                </c:pt>
                <c:pt idx="524">
                  <c:v>1.6971432164000579</c:v>
                </c:pt>
                <c:pt idx="525">
                  <c:v>1.6878111547941517</c:v>
                </c:pt>
                <c:pt idx="526">
                  <c:v>1.6785400209820946</c:v>
                </c:pt>
                <c:pt idx="527">
                  <c:v>1.669329332828289</c:v>
                </c:pt>
                <c:pt idx="528">
                  <c:v>1.6601786126359075</c:v>
                </c:pt>
                <c:pt idx="529">
                  <c:v>1.6510873871021614</c:v>
                </c:pt>
                <c:pt idx="530">
                  <c:v>1.6420551872740907</c:v>
                </c:pt>
                <c:pt idx="531">
                  <c:v>1.6330815485049244</c:v>
                </c:pt>
                <c:pt idx="532">
                  <c:v>1.6241660104107287</c:v>
                </c:pt>
                <c:pt idx="533">
                  <c:v>1.6153081168275967</c:v>
                </c:pt>
                <c:pt idx="534">
                  <c:v>1.6065074157693162</c:v>
                </c:pt>
                <c:pt idx="535">
                  <c:v>1.5977634593853727</c:v>
                </c:pt>
                <c:pt idx="536">
                  <c:v>1.5890758039195643</c:v>
                </c:pt>
                <c:pt idx="537">
                  <c:v>1.5804440096688486</c:v>
                </c:pt>
                <c:pt idx="538">
                  <c:v>1.5718676409428298</c:v>
                </c:pt>
                <c:pt idx="539">
                  <c:v>1.5633462660234363</c:v>
                </c:pt>
                <c:pt idx="540">
                  <c:v>1.5548794571252946</c:v>
                </c:pt>
                <c:pt idx="541">
                  <c:v>1.5464667903562659</c:v>
                </c:pt>
                <c:pt idx="542">
                  <c:v>1.5381078456785471</c:v>
                </c:pt>
                <c:pt idx="543">
                  <c:v>1.5298022068701103</c:v>
                </c:pt>
                <c:pt idx="544">
                  <c:v>1.5215494614866474</c:v>
                </c:pt>
                <c:pt idx="545">
                  <c:v>1.5133492008237226</c:v>
                </c:pt>
                <c:pt idx="546">
                  <c:v>1.5052010198795325</c:v>
                </c:pt>
                <c:pt idx="547">
                  <c:v>1.4971045173179445</c:v>
                </c:pt>
                <c:pt idx="548">
                  <c:v>1.4890592954319</c:v>
                </c:pt>
                <c:pt idx="549">
                  <c:v>1.4810649601072654</c:v>
                </c:pt>
                <c:pt idx="550">
                  <c:v>1.4731211207870218</c:v>
                </c:pt>
                <c:pt idx="551">
                  <c:v>1.4652273904359026</c:v>
                </c:pt>
                <c:pt idx="552">
                  <c:v>1.4573833855052363</c:v>
                </c:pt>
                <c:pt idx="553">
                  <c:v>1.4495887258983566</c:v>
                </c:pt>
                <c:pt idx="554">
                  <c:v>1.4418430349362317</c:v>
                </c:pt>
                <c:pt idx="555">
                  <c:v>1.4341459393235128</c:v>
                </c:pt>
                <c:pt idx="556">
                  <c:v>1.4264970691148919</c:v>
                </c:pt>
                <c:pt idx="557">
                  <c:v>1.4188960576819372</c:v>
                </c:pt>
                <c:pt idx="558">
                  <c:v>1.4113425416800891</c:v>
                </c:pt>
                <c:pt idx="559">
                  <c:v>1.4038361610160937</c:v>
                </c:pt>
                <c:pt idx="560">
                  <c:v>1.3963765588158712</c:v>
                </c:pt>
                <c:pt idx="561">
                  <c:v>1.3889633813925029</c:v>
                </c:pt>
                <c:pt idx="562">
                  <c:v>1.3815962782147981</c:v>
                </c:pt>
                <c:pt idx="563">
                  <c:v>1.374274901875906</c:v>
                </c:pt>
                <c:pt idx="564">
                  <c:v>1.366998908062582</c:v>
                </c:pt>
                <c:pt idx="565">
                  <c:v>1.3597679555245268</c:v>
                </c:pt>
                <c:pt idx="566">
                  <c:v>1.3525817060440894</c:v>
                </c:pt>
                <c:pt idx="567">
                  <c:v>1.3454398244063923</c:v>
                </c:pt>
                <c:pt idx="568">
                  <c:v>1.33834197836963</c:v>
                </c:pt>
                <c:pt idx="569">
                  <c:v>1.3312878386358207</c:v>
                </c:pt>
                <c:pt idx="570">
                  <c:v>1.3242770788217313</c:v>
                </c:pt>
                <c:pt idx="571">
                  <c:v>1.317309375430137</c:v>
                </c:pt>
                <c:pt idx="572">
                  <c:v>1.3103844078214606</c:v>
                </c:pt>
                <c:pt idx="573">
                  <c:v>1.3035018581856275</c:v>
                </c:pt>
                <c:pt idx="574">
                  <c:v>1.2966614115142001</c:v>
                </c:pt>
                <c:pt idx="575">
                  <c:v>1.289862755572889</c:v>
                </c:pt>
                <c:pt idx="576">
                  <c:v>1.2831055808742822</c:v>
                </c:pt>
                <c:pt idx="577">
                  <c:v>1.2763895806508225</c:v>
                </c:pt>
                <c:pt idx="578">
                  <c:v>1.2697144508281781</c:v>
                </c:pt>
                <c:pt idx="579">
                  <c:v>1.2630798899988149</c:v>
                </c:pt>
                <c:pt idx="580">
                  <c:v>1.2564855993958335</c:v>
                </c:pt>
                <c:pt idx="581">
                  <c:v>1.2499312828671101</c:v>
                </c:pt>
                <c:pt idx="582">
                  <c:v>1.2434166468497132</c:v>
                </c:pt>
                <c:pt idx="583">
                  <c:v>1.2369414003445418</c:v>
                </c:pt>
                <c:pt idx="584">
                  <c:v>1.2305052548912354</c:v>
                </c:pt>
                <c:pt idx="585">
                  <c:v>1.2241079245434521</c:v>
                </c:pt>
                <c:pt idx="586">
                  <c:v>1.2177491258441877</c:v>
                </c:pt>
                <c:pt idx="587">
                  <c:v>1.211428577801591</c:v>
                </c:pt>
                <c:pt idx="588">
                  <c:v>1.2051460018648503</c:v>
                </c:pt>
                <c:pt idx="589">
                  <c:v>1.1989011219003587</c:v>
                </c:pt>
                <c:pt idx="590">
                  <c:v>1.1926936641682988</c:v>
                </c:pt>
                <c:pt idx="591">
                  <c:v>1.1865233572991274</c:v>
                </c:pt>
                <c:pt idx="592">
                  <c:v>1.1803899322707729</c:v>
                </c:pt>
                <c:pt idx="593">
                  <c:v>1.1742931223854685</c:v>
                </c:pt>
                <c:pt idx="594">
                  <c:v>1.168232663247516</c:v>
                </c:pt>
                <c:pt idx="595">
                  <c:v>1.1622082927406445</c:v>
                </c:pt>
                <c:pt idx="596">
                  <c:v>1.156219751006065</c:v>
                </c:pt>
                <c:pt idx="597">
                  <c:v>1.1502667804204394</c:v>
                </c:pt>
                <c:pt idx="598">
                  <c:v>1.1443491255743283</c:v>
                </c:pt>
                <c:pt idx="599">
                  <c:v>1.1384665332506119</c:v>
                </c:pt>
                <c:pt idx="600">
                  <c:v>1.132618752403374</c:v>
                </c:pt>
                <c:pt idx="601">
                  <c:v>1.1268055341368162</c:v>
                </c:pt>
                <c:pt idx="602">
                  <c:v>1.1210266316845372</c:v>
                </c:pt>
                <c:pt idx="603">
                  <c:v>1.1152818003888678</c:v>
                </c:pt>
                <c:pt idx="604">
                  <c:v>1.1095707976805425</c:v>
                </c:pt>
                <c:pt idx="605">
                  <c:v>1.1038933830586175</c:v>
                </c:pt>
                <c:pt idx="606">
                  <c:v>1.098249318070404</c:v>
                </c:pt>
                <c:pt idx="607">
                  <c:v>1.0926383662917796</c:v>
                </c:pt>
                <c:pt idx="608">
                  <c:v>1.087060293307659</c:v>
                </c:pt>
                <c:pt idx="609">
                  <c:v>1.0815148666926544</c:v>
                </c:pt>
                <c:pt idx="610">
                  <c:v>1.076001855991868</c:v>
                </c:pt>
                <c:pt idx="611">
                  <c:v>1.070521032702076</c:v>
                </c:pt>
                <c:pt idx="612">
                  <c:v>1.065072170252868</c:v>
                </c:pt>
                <c:pt idx="613">
                  <c:v>1.0596550439881685</c:v>
                </c:pt>
                <c:pt idx="614">
                  <c:v>1.0542694311478118</c:v>
                </c:pt>
                <c:pt idx="615">
                  <c:v>1.0489151108493824</c:v>
                </c:pt>
                <c:pt idx="616">
                  <c:v>1.0435918640702875</c:v>
                </c:pt>
                <c:pt idx="617">
                  <c:v>1.0382994736298423</c:v>
                </c:pt>
                <c:pt idx="618">
                  <c:v>1.0330377241717652</c:v>
                </c:pt>
                <c:pt idx="619">
                  <c:v>1.0278064021466562</c:v>
                </c:pt>
                <c:pt idx="620">
                  <c:v>1.0226052957947396</c:v>
                </c:pt>
                <c:pt idx="621">
                  <c:v>1.017434195128837</c:v>
                </c:pt>
                <c:pt idx="622">
                  <c:v>1.0122928919173864</c:v>
                </c:pt>
                <c:pt idx="623">
                  <c:v>1.0071811796677939</c:v>
                </c:pt>
                <c:pt idx="624">
                  <c:v>1.002098853609743</c:v>
                </c:pt>
                <c:pt idx="625">
                  <c:v>0.99704571067893999</c:v>
                </c:pt>
                <c:pt idx="626">
                  <c:v>0.99202154950077237</c:v>
                </c:pt>
                <c:pt idx="627">
                  <c:v>0.98702617037428719</c:v>
                </c:pt>
                <c:pt idx="628">
                  <c:v>0.98205937525635822</c:v>
                </c:pt>
                <c:pt idx="629">
                  <c:v>0.97712096774585366</c:v>
                </c:pt>
                <c:pt idx="630">
                  <c:v>0.97221075306806592</c:v>
                </c:pt>
                <c:pt idx="631">
                  <c:v>0.96732853805940244</c:v>
                </c:pt>
                <c:pt idx="632">
                  <c:v>0.9624741311519901</c:v>
                </c:pt>
                <c:pt idx="633">
                  <c:v>0.95764734235871585</c:v>
                </c:pt>
                <c:pt idx="634">
                  <c:v>0.95284798325813613</c:v>
                </c:pt>
                <c:pt idx="635">
                  <c:v>0.94807586697980883</c:v>
                </c:pt>
                <c:pt idx="636">
                  <c:v>0.94333080818953752</c:v>
                </c:pt>
                <c:pt idx="637">
                  <c:v>0.93861262307497961</c:v>
                </c:pt>
                <c:pt idx="638">
                  <c:v>0.93392112933121096</c:v>
                </c:pt>
                <c:pt idx="639">
                  <c:v>0.92925614614658114</c:v>
                </c:pt>
                <c:pt idx="640">
                  <c:v>0.92461749418864203</c:v>
                </c:pt>
                <c:pt idx="641">
                  <c:v>0.92000499559025051</c:v>
                </c:pt>
                <c:pt idx="642">
                  <c:v>0.91541847393572973</c:v>
                </c:pt>
                <c:pt idx="643">
                  <c:v>0.91085775424733584</c:v>
                </c:pt>
                <c:pt idx="644">
                  <c:v>0.9063226629716955</c:v>
                </c:pt>
                <c:pt idx="645">
                  <c:v>0.90181302796646201</c:v>
                </c:pt>
                <c:pt idx="646">
                  <c:v>0.89732867848713072</c:v>
                </c:pt>
                <c:pt idx="647">
                  <c:v>0.89286944517391387</c:v>
                </c:pt>
                <c:pt idx="648">
                  <c:v>0.88843516003874534</c:v>
                </c:pt>
                <c:pt idx="649">
                  <c:v>0.88402565645262077</c:v>
                </c:pt>
                <c:pt idx="650">
                  <c:v>0.87964076913270406</c:v>
                </c:pt>
                <c:pt idx="651">
                  <c:v>0.87528033412992956</c:v>
                </c:pt>
                <c:pt idx="652">
                  <c:v>0.87094418881638558</c:v>
                </c:pt>
                <c:pt idx="653">
                  <c:v>0.86663217187326513</c:v>
                </c:pt>
                <c:pt idx="654">
                  <c:v>0.86234412327840981</c:v>
                </c:pt>
                <c:pt idx="655">
                  <c:v>0.8580798842944205</c:v>
                </c:pt>
                <c:pt idx="656">
                  <c:v>0.85383929745660858</c:v>
                </c:pt>
                <c:pt idx="657">
                  <c:v>0.84962220656135468</c:v>
                </c:pt>
                <c:pt idx="658">
                  <c:v>0.84542845665414645</c:v>
                </c:pt>
                <c:pt idx="659">
                  <c:v>0.84125789401822837</c:v>
                </c:pt>
                <c:pt idx="660">
                  <c:v>0.83711036616298951</c:v>
                </c:pt>
                <c:pt idx="661">
                  <c:v>0.83298572181274355</c:v>
                </c:pt>
                <c:pt idx="662">
                  <c:v>0.82888381089536411</c:v>
                </c:pt>
                <c:pt idx="663">
                  <c:v>0.82480448453123967</c:v>
                </c:pt>
                <c:pt idx="664">
                  <c:v>0.82074759502224337</c:v>
                </c:pt>
                <c:pt idx="665">
                  <c:v>0.81671299584084778</c:v>
                </c:pt>
                <c:pt idx="666">
                  <c:v>0.81270054161929872</c:v>
                </c:pt>
                <c:pt idx="667">
                  <c:v>0.8087100881390652</c:v>
                </c:pt>
                <c:pt idx="668">
                  <c:v>0.80474149232004133</c:v>
                </c:pt>
                <c:pt idx="669">
                  <c:v>0.80079461221025849</c:v>
                </c:pt>
                <c:pt idx="670">
                  <c:v>0.79686930697552449</c:v>
                </c:pt>
                <c:pt idx="671">
                  <c:v>0.79296543688903331</c:v>
                </c:pt>
                <c:pt idx="672">
                  <c:v>0.78908286332135325</c:v>
                </c:pt>
                <c:pt idx="673">
                  <c:v>0.78522144873029898</c:v>
                </c:pt>
                <c:pt idx="674">
                  <c:v>0.78138105665096369</c:v>
                </c:pt>
                <c:pt idx="675">
                  <c:v>0.77756155168601249</c:v>
                </c:pt>
                <c:pt idx="676">
                  <c:v>0.77376279949570015</c:v>
                </c:pt>
                <c:pt idx="677">
                  <c:v>0.76998466678839761</c:v>
                </c:pt>
                <c:pt idx="678">
                  <c:v>0.76622702131101683</c:v>
                </c:pt>
                <c:pt idx="679">
                  <c:v>0.76248973183942148</c:v>
                </c:pt>
                <c:pt idx="680">
                  <c:v>0.75877266816920019</c:v>
                </c:pt>
                <c:pt idx="681">
                  <c:v>0.7550757011063397</c:v>
                </c:pt>
                <c:pt idx="682">
                  <c:v>0.75139870245801288</c:v>
                </c:pt>
                <c:pt idx="683">
                  <c:v>0.74774154502360035</c:v>
                </c:pt>
                <c:pt idx="684">
                  <c:v>0.7441041025855375</c:v>
                </c:pt>
                <c:pt idx="685">
                  <c:v>0.74048624990049572</c:v>
                </c:pt>
                <c:pt idx="686">
                  <c:v>0.73688786269057893</c:v>
                </c:pt>
                <c:pt idx="687">
                  <c:v>0.73330881763454814</c:v>
                </c:pt>
                <c:pt idx="688">
                  <c:v>0.72974899235920743</c:v>
                </c:pt>
                <c:pt idx="689">
                  <c:v>0.72620826543081785</c:v>
                </c:pt>
                <c:pt idx="690">
                  <c:v>0.72268651634662817</c:v>
                </c:pt>
                <c:pt idx="691">
                  <c:v>0.71918362552650794</c:v>
                </c:pt>
                <c:pt idx="692">
                  <c:v>0.71569947430465253</c:v>
                </c:pt>
                <c:pt idx="693">
                  <c:v>0.71223394492128866</c:v>
                </c:pt>
                <c:pt idx="694">
                  <c:v>0.70878692051465619</c:v>
                </c:pt>
                <c:pt idx="695">
                  <c:v>0.70535828511280119</c:v>
                </c:pt>
                <c:pt idx="696">
                  <c:v>0.70194792362573211</c:v>
                </c:pt>
                <c:pt idx="697">
                  <c:v>0.6985557218374161</c:v>
                </c:pt>
                <c:pt idx="698">
                  <c:v>0.69518156639800877</c:v>
                </c:pt>
                <c:pt idx="699">
                  <c:v>0.69182534481609759</c:v>
                </c:pt>
                <c:pt idx="700">
                  <c:v>0.68848694545106259</c:v>
                </c:pt>
                <c:pt idx="701">
                  <c:v>0.68516625750542148</c:v>
                </c:pt>
                <c:pt idx="702">
                  <c:v>0.68186317101736493</c:v>
                </c:pt>
                <c:pt idx="703">
                  <c:v>0.67857757685330578</c:v>
                </c:pt>
                <c:pt idx="704">
                  <c:v>0.67530936670044317</c:v>
                </c:pt>
                <c:pt idx="705">
                  <c:v>0.67205843305963209</c:v>
                </c:pt>
                <c:pt idx="706">
                  <c:v>0.66882466923797623</c:v>
                </c:pt>
                <c:pt idx="707">
                  <c:v>0.66560796934172684</c:v>
                </c:pt>
                <c:pt idx="708">
                  <c:v>0.66240822826929802</c:v>
                </c:pt>
                <c:pt idx="709">
                  <c:v>0.65922534170412106</c:v>
                </c:pt>
                <c:pt idx="710">
                  <c:v>0.65605920610777679</c:v>
                </c:pt>
                <c:pt idx="711">
                  <c:v>0.65290971871314107</c:v>
                </c:pt>
                <c:pt idx="712">
                  <c:v>0.64977677751747254</c:v>
                </c:pt>
                <c:pt idx="713">
                  <c:v>0.64666028127579189</c:v>
                </c:pt>
                <c:pt idx="714">
                  <c:v>0.64356012949414432</c:v>
                </c:pt>
                <c:pt idx="715">
                  <c:v>0.64047622242297808</c:v>
                </c:pt>
                <c:pt idx="716">
                  <c:v>0.6374084610506543</c:v>
                </c:pt>
                <c:pt idx="717">
                  <c:v>0.6343567470969429</c:v>
                </c:pt>
                <c:pt idx="718">
                  <c:v>0.63132098300654615</c:v>
                </c:pt>
                <c:pt idx="719">
                  <c:v>0.62830107194285667</c:v>
                </c:pt>
                <c:pt idx="720">
                  <c:v>0.6252969177816412</c:v>
                </c:pt>
                <c:pt idx="721">
                  <c:v>0.62230842510468209</c:v>
                </c:pt>
                <c:pt idx="722">
                  <c:v>0.61933549919376674</c:v>
                </c:pt>
                <c:pt idx="723">
                  <c:v>0.61637804602456159</c:v>
                </c:pt>
                <c:pt idx="724">
                  <c:v>0.61343597226044222</c:v>
                </c:pt>
                <c:pt idx="725">
                  <c:v>0.61050918524664299</c:v>
                </c:pt>
                <c:pt idx="726">
                  <c:v>0.6075975930042623</c:v>
                </c:pt>
                <c:pt idx="727">
                  <c:v>0.60470110422436851</c:v>
                </c:pt>
                <c:pt idx="728">
                  <c:v>0.6018196282622521</c:v>
                </c:pt>
                <c:pt idx="729">
                  <c:v>0.59895307513160512</c:v>
                </c:pt>
                <c:pt idx="730">
                  <c:v>0.5961013554988458</c:v>
                </c:pt>
                <c:pt idx="731">
                  <c:v>0.59326438067747223</c:v>
                </c:pt>
                <c:pt idx="732">
                  <c:v>0.59044206262244547</c:v>
                </c:pt>
                <c:pt idx="733">
                  <c:v>0.58763431392470378</c:v>
                </c:pt>
                <c:pt idx="734">
                  <c:v>0.58484104780563206</c:v>
                </c:pt>
                <c:pt idx="735">
                  <c:v>0.58206217811163519</c:v>
                </c:pt>
                <c:pt idx="736">
                  <c:v>0.57929761930878154</c:v>
                </c:pt>
                <c:pt idx="737">
                  <c:v>0.5765472864774347</c:v>
                </c:pt>
                <c:pt idx="738">
                  <c:v>0.57381109530707186</c:v>
                </c:pt>
                <c:pt idx="739">
                  <c:v>0.57108896209094384</c:v>
                </c:pt>
                <c:pt idx="740">
                  <c:v>0.56838080372098188</c:v>
                </c:pt>
                <c:pt idx="741">
                  <c:v>0.56568653768263177</c:v>
                </c:pt>
                <c:pt idx="742">
                  <c:v>0.56300608204980385</c:v>
                </c:pt>
                <c:pt idx="743">
                  <c:v>0.56033935547985314</c:v>
                </c:pt>
                <c:pt idx="744">
                  <c:v>0.55768627720860242</c:v>
                </c:pt>
                <c:pt idx="745">
                  <c:v>0.55504676704536537</c:v>
                </c:pt>
                <c:pt idx="746">
                  <c:v>0.55242074536814467</c:v>
                </c:pt>
                <c:pt idx="747">
                  <c:v>0.54980813311878596</c:v>
                </c:pt>
                <c:pt idx="748">
                  <c:v>0.54720885179805923</c:v>
                </c:pt>
                <c:pt idx="749">
                  <c:v>0.5446228234611481</c:v>
                </c:pt>
                <c:pt idx="750">
                  <c:v>0.54204997071276007</c:v>
                </c:pt>
                <c:pt idx="751">
                  <c:v>0.53949021670257202</c:v>
                </c:pt>
                <c:pt idx="752">
                  <c:v>0.53694348512060242</c:v>
                </c:pt>
                <c:pt idx="753">
                  <c:v>0.53440970019262746</c:v>
                </c:pt>
                <c:pt idx="754">
                  <c:v>0.53188878667571404</c:v>
                </c:pt>
                <c:pt idx="755">
                  <c:v>0.5293806698536937</c:v>
                </c:pt>
                <c:pt idx="756">
                  <c:v>0.52688527553276798</c:v>
                </c:pt>
                <c:pt idx="757">
                  <c:v>0.52440253003709947</c:v>
                </c:pt>
                <c:pt idx="758">
                  <c:v>0.52193236020448963</c:v>
                </c:pt>
                <c:pt idx="759">
                  <c:v>0.51947469338201335</c:v>
                </c:pt>
                <c:pt idx="760">
                  <c:v>0.51702945742182782</c:v>
                </c:pt>
                <c:pt idx="761">
                  <c:v>0.51459658067693814</c:v>
                </c:pt>
                <c:pt idx="762">
                  <c:v>0.51217599199693364</c:v>
                </c:pt>
                <c:pt idx="763">
                  <c:v>0.50976762072395654</c:v>
                </c:pt>
                <c:pt idx="764">
                  <c:v>0.50737139668849707</c:v>
                </c:pt>
                <c:pt idx="765">
                  <c:v>0.50498725020544954</c:v>
                </c:pt>
                <c:pt idx="766">
                  <c:v>0.50261511206996512</c:v>
                </c:pt>
                <c:pt idx="767">
                  <c:v>0.50025491355349372</c:v>
                </c:pt>
                <c:pt idx="768">
                  <c:v>0.49790658639989849</c:v>
                </c:pt>
                <c:pt idx="769">
                  <c:v>0.49557006282145449</c:v>
                </c:pt>
                <c:pt idx="770">
                  <c:v>0.49324527549504998</c:v>
                </c:pt>
                <c:pt idx="771">
                  <c:v>0.49093215755830172</c:v>
                </c:pt>
                <c:pt idx="772">
                  <c:v>0.48863064260574174</c:v>
                </c:pt>
                <c:pt idx="773">
                  <c:v>0.48634066468509263</c:v>
                </c:pt>
                <c:pt idx="774">
                  <c:v>0.48406215829352733</c:v>
                </c:pt>
                <c:pt idx="775">
                  <c:v>0.48179505837395847</c:v>
                </c:pt>
                <c:pt idx="776">
                  <c:v>0.47953930031132769</c:v>
                </c:pt>
                <c:pt idx="777">
                  <c:v>0.4772948199291277</c:v>
                </c:pt>
                <c:pt idx="778">
                  <c:v>0.47506155348563334</c:v>
                </c:pt>
                <c:pt idx="779">
                  <c:v>0.47283943767046732</c:v>
                </c:pt>
                <c:pt idx="780">
                  <c:v>0.47062840960102037</c:v>
                </c:pt>
                <c:pt idx="781">
                  <c:v>0.46842840681897358</c:v>
                </c:pt>
                <c:pt idx="782">
                  <c:v>0.46623936728683474</c:v>
                </c:pt>
                <c:pt idx="783">
                  <c:v>0.46406122938450428</c:v>
                </c:pt>
                <c:pt idx="784">
                  <c:v>0.4618939319059282</c:v>
                </c:pt>
                <c:pt idx="785">
                  <c:v>0.45973741405564944</c:v>
                </c:pt>
                <c:pt idx="786">
                  <c:v>0.45759161544556265</c:v>
                </c:pt>
                <c:pt idx="787">
                  <c:v>0.45545647609158185</c:v>
                </c:pt>
                <c:pt idx="788">
                  <c:v>0.45333193641029357</c:v>
                </c:pt>
                <c:pt idx="789">
                  <c:v>0.45121793721590076</c:v>
                </c:pt>
                <c:pt idx="790">
                  <c:v>0.44911441971683236</c:v>
                </c:pt>
                <c:pt idx="791">
                  <c:v>0.44702132551265822</c:v>
                </c:pt>
                <c:pt idx="792">
                  <c:v>0.44493859659090229</c:v>
                </c:pt>
                <c:pt idx="793">
                  <c:v>0.44286617532400124</c:v>
                </c:pt>
                <c:pt idx="794">
                  <c:v>0.44080400446605927</c:v>
                </c:pt>
                <c:pt idx="795">
                  <c:v>0.43875202714995248</c:v>
                </c:pt>
                <c:pt idx="796">
                  <c:v>0.43671018688418556</c:v>
                </c:pt>
                <c:pt idx="797">
                  <c:v>0.43467842754996672</c:v>
                </c:pt>
                <c:pt idx="798">
                  <c:v>0.43265669339813756</c:v>
                </c:pt>
                <c:pt idx="799">
                  <c:v>0.43064492904632062</c:v>
                </c:pt>
                <c:pt idx="800">
                  <c:v>0.42864307947590713</c:v>
                </c:pt>
                <c:pt idx="801">
                  <c:v>0.42665109002920509</c:v>
                </c:pt>
                <c:pt idx="802">
                  <c:v>0.42466890640661586</c:v>
                </c:pt>
                <c:pt idx="803">
                  <c:v>0.42269647466373861</c:v>
                </c:pt>
                <c:pt idx="804">
                  <c:v>0.42073374120848894</c:v>
                </c:pt>
                <c:pt idx="805">
                  <c:v>0.41878065279847942</c:v>
                </c:pt>
                <c:pt idx="806">
                  <c:v>0.41683715653809483</c:v>
                </c:pt>
                <c:pt idx="807">
                  <c:v>0.41490319987587282</c:v>
                </c:pt>
                <c:pt idx="808">
                  <c:v>0.41297873060163692</c:v>
                </c:pt>
                <c:pt idx="809">
                  <c:v>0.41106369684400851</c:v>
                </c:pt>
                <c:pt idx="810">
                  <c:v>0.40915804706758352</c:v>
                </c:pt>
                <c:pt idx="811">
                  <c:v>0.40726173007038596</c:v>
                </c:pt>
                <c:pt idx="812">
                  <c:v>0.40537469498116113</c:v>
                </c:pt>
                <c:pt idx="813">
                  <c:v>0.40349689125685834</c:v>
                </c:pt>
                <c:pt idx="814">
                  <c:v>0.40162826868008417</c:v>
                </c:pt>
                <c:pt idx="815">
                  <c:v>0.39976877735646849</c:v>
                </c:pt>
                <c:pt idx="816">
                  <c:v>0.39791836771219097</c:v>
                </c:pt>
                <c:pt idx="817">
                  <c:v>0.39607699049155054</c:v>
                </c:pt>
                <c:pt idx="818">
                  <c:v>0.39424459675430262</c:v>
                </c:pt>
                <c:pt idx="819">
                  <c:v>0.39242113787343258</c:v>
                </c:pt>
                <c:pt idx="820">
                  <c:v>0.39060656553258011</c:v>
                </c:pt>
                <c:pt idx="821">
                  <c:v>0.38880083172368179</c:v>
                </c:pt>
                <c:pt idx="822">
                  <c:v>0.38700388874454072</c:v>
                </c:pt>
                <c:pt idx="823">
                  <c:v>0.38521568919651328</c:v>
                </c:pt>
                <c:pt idx="824">
                  <c:v>0.38343618598219475</c:v>
                </c:pt>
                <c:pt idx="825">
                  <c:v>0.38166533230294591</c:v>
                </c:pt>
                <c:pt idx="826">
                  <c:v>0.37990308165676834</c:v>
                </c:pt>
                <c:pt idx="827">
                  <c:v>0.37814938783594698</c:v>
                </c:pt>
                <c:pt idx="828">
                  <c:v>0.37640420492475096</c:v>
                </c:pt>
                <c:pt idx="829">
                  <c:v>0.37466748729729443</c:v>
                </c:pt>
                <c:pt idx="830">
                  <c:v>0.37293918961520833</c:v>
                </c:pt>
                <c:pt idx="831">
                  <c:v>0.37121926682551565</c:v>
                </c:pt>
                <c:pt idx="832">
                  <c:v>0.3695076741584053</c:v>
                </c:pt>
                <c:pt idx="833">
                  <c:v>0.36780436712512166</c:v>
                </c:pt>
                <c:pt idx="834">
                  <c:v>0.36610930151581123</c:v>
                </c:pt>
                <c:pt idx="835">
                  <c:v>0.36442243339733976</c:v>
                </c:pt>
                <c:pt idx="836">
                  <c:v>0.36274371911126946</c:v>
                </c:pt>
                <c:pt idx="837">
                  <c:v>0.36107311527173441</c:v>
                </c:pt>
                <c:pt idx="838">
                  <c:v>0.35941057876338889</c:v>
                </c:pt>
                <c:pt idx="839">
                  <c:v>0.35775606673934091</c:v>
                </c:pt>
                <c:pt idx="840">
                  <c:v>0.35610953661915845</c:v>
                </c:pt>
                <c:pt idx="841">
                  <c:v>0.35447094608686164</c:v>
                </c:pt>
                <c:pt idx="842">
                  <c:v>0.35284025308882699</c:v>
                </c:pt>
                <c:pt idx="843">
                  <c:v>0.35121741583201221</c:v>
                </c:pt>
                <c:pt idx="844">
                  <c:v>0.34960239278178779</c:v>
                </c:pt>
                <c:pt idx="845">
                  <c:v>0.34799514266013282</c:v>
                </c:pt>
                <c:pt idx="846">
                  <c:v>0.34639562444367039</c:v>
                </c:pt>
                <c:pt idx="847">
                  <c:v>0.34480379736176109</c:v>
                </c:pt>
                <c:pt idx="848">
                  <c:v>0.34321962089459701</c:v>
                </c:pt>
                <c:pt idx="849">
                  <c:v>0.34164305477139717</c:v>
                </c:pt>
                <c:pt idx="850">
                  <c:v>0.34007405896845738</c:v>
                </c:pt>
                <c:pt idx="851">
                  <c:v>0.33851259370741899</c:v>
                </c:pt>
                <c:pt idx="852">
                  <c:v>0.33695861945328942</c:v>
                </c:pt>
                <c:pt idx="853">
                  <c:v>0.33541209691282708</c:v>
                </c:pt>
                <c:pt idx="854">
                  <c:v>0.33387298703263513</c:v>
                </c:pt>
                <c:pt idx="855">
                  <c:v>0.33234125099737138</c:v>
                </c:pt>
                <c:pt idx="856">
                  <c:v>0.33081685022806051</c:v>
                </c:pt>
                <c:pt idx="857">
                  <c:v>0.3292997463803331</c:v>
                </c:pt>
                <c:pt idx="858">
                  <c:v>0.32778990134263586</c:v>
                </c:pt>
                <c:pt idx="859">
                  <c:v>0.32628727723457268</c:v>
                </c:pt>
                <c:pt idx="860">
                  <c:v>0.32479183640520204</c:v>
                </c:pt>
                <c:pt idx="861">
                  <c:v>0.32330354143136353</c:v>
                </c:pt>
                <c:pt idx="862">
                  <c:v>0.32182235511597534</c:v>
                </c:pt>
                <c:pt idx="863">
                  <c:v>0.32034824048641897</c:v>
                </c:pt>
                <c:pt idx="864">
                  <c:v>0.31888116079282192</c:v>
                </c:pt>
                <c:pt idx="865">
                  <c:v>0.31742107950654463</c:v>
                </c:pt>
                <c:pt idx="866">
                  <c:v>0.31596796031849228</c:v>
                </c:pt>
                <c:pt idx="867">
                  <c:v>0.3145217671375285</c:v>
                </c:pt>
                <c:pt idx="868">
                  <c:v>0.31308246408891865</c:v>
                </c:pt>
                <c:pt idx="869">
                  <c:v>0.3116500155127287</c:v>
                </c:pt>
                <c:pt idx="870">
                  <c:v>0.31022438596226859</c:v>
                </c:pt>
                <c:pt idx="871">
                  <c:v>0.30880554020259299</c:v>
                </c:pt>
                <c:pt idx="872">
                  <c:v>0.30739344320892997</c:v>
                </c:pt>
                <c:pt idx="873">
                  <c:v>0.30598806016515301</c:v>
                </c:pt>
                <c:pt idx="874">
                  <c:v>0.30458935646231111</c:v>
                </c:pt>
                <c:pt idx="875">
                  <c:v>0.30319729769714465</c:v>
                </c:pt>
                <c:pt idx="876">
                  <c:v>0.30181184967058655</c:v>
                </c:pt>
                <c:pt idx="877">
                  <c:v>0.30043297838627769</c:v>
                </c:pt>
                <c:pt idx="878">
                  <c:v>0.29906065004915583</c:v>
                </c:pt>
                <c:pt idx="879">
                  <c:v>0.29769483106400002</c:v>
                </c:pt>
                <c:pt idx="880">
                  <c:v>0.29633548803400483</c:v>
                </c:pt>
                <c:pt idx="881">
                  <c:v>0.29498258775932479</c:v>
                </c:pt>
                <c:pt idx="882">
                  <c:v>0.29363609723576517</c:v>
                </c:pt>
                <c:pt idx="883">
                  <c:v>0.29229598365328274</c:v>
                </c:pt>
                <c:pt idx="884">
                  <c:v>0.29096221439466169</c:v>
                </c:pt>
                <c:pt idx="885">
                  <c:v>0.2896347570342041</c:v>
                </c:pt>
                <c:pt idx="886">
                  <c:v>0.28831357933620166</c:v>
                </c:pt>
                <c:pt idx="887">
                  <c:v>0.28699864925381552</c:v>
                </c:pt>
                <c:pt idx="888">
                  <c:v>0.28568993492751904</c:v>
                </c:pt>
                <c:pt idx="889">
                  <c:v>0.28438740468396284</c:v>
                </c:pt>
                <c:pt idx="890">
                  <c:v>0.28309102703457756</c:v>
                </c:pt>
                <c:pt idx="891">
                  <c:v>0.28180077067422099</c:v>
                </c:pt>
                <c:pt idx="892">
                  <c:v>0.28051660447999893</c:v>
                </c:pt>
                <c:pt idx="893">
                  <c:v>0.27923849750992669</c:v>
                </c:pt>
                <c:pt idx="894">
                  <c:v>0.27796641900173563</c:v>
                </c:pt>
                <c:pt idx="895">
                  <c:v>0.27670033837143271</c:v>
                </c:pt>
                <c:pt idx="896">
                  <c:v>0.27544022521228179</c:v>
                </c:pt>
                <c:pt idx="897">
                  <c:v>0.27418604929342111</c:v>
                </c:pt>
                <c:pt idx="898">
                  <c:v>0.27293778055867007</c:v>
                </c:pt>
                <c:pt idx="899">
                  <c:v>0.27169538912535063</c:v>
                </c:pt>
                <c:pt idx="900">
                  <c:v>0.27045884528306485</c:v>
                </c:pt>
                <c:pt idx="901">
                  <c:v>0.26922811949247261</c:v>
                </c:pt>
                <c:pt idx="902">
                  <c:v>0.26800318238412729</c:v>
                </c:pt>
                <c:pt idx="903">
                  <c:v>0.26678400475729724</c:v>
                </c:pt>
                <c:pt idx="904">
                  <c:v>0.26557055757883063</c:v>
                </c:pt>
                <c:pt idx="905">
                  <c:v>0.26436281198194772</c:v>
                </c:pt>
                <c:pt idx="906">
                  <c:v>0.26316073926516403</c:v>
                </c:pt>
                <c:pt idx="907">
                  <c:v>0.26196431089103861</c:v>
                </c:pt>
                <c:pt idx="908">
                  <c:v>0.26077349848521408</c:v>
                </c:pt>
                <c:pt idx="909">
                  <c:v>0.25958827383510652</c:v>
                </c:pt>
                <c:pt idx="910">
                  <c:v>0.25840860888897443</c:v>
                </c:pt>
                <c:pt idx="911">
                  <c:v>0.2572344757547253</c:v>
                </c:pt>
                <c:pt idx="912">
                  <c:v>0.25606584669885341</c:v>
                </c:pt>
                <c:pt idx="913">
                  <c:v>0.25490269414529032</c:v>
                </c:pt>
                <c:pt idx="914">
                  <c:v>0.25374499067444412</c:v>
                </c:pt>
                <c:pt idx="915">
                  <c:v>0.25259270902207936</c:v>
                </c:pt>
                <c:pt idx="916">
                  <c:v>0.25144582207823984</c:v>
                </c:pt>
                <c:pt idx="917">
                  <c:v>0.25030430288627392</c:v>
                </c:pt>
                <c:pt idx="918">
                  <c:v>0.24916812464169924</c:v>
                </c:pt>
                <c:pt idx="919">
                  <c:v>0.24803726069128607</c:v>
                </c:pt>
                <c:pt idx="920">
                  <c:v>0.24691168453190768</c:v>
                </c:pt>
                <c:pt idx="921">
                  <c:v>0.24579136980965269</c:v>
                </c:pt>
                <c:pt idx="922">
                  <c:v>0.24467629031876276</c:v>
                </c:pt>
                <c:pt idx="923">
                  <c:v>0.24356642000061401</c:v>
                </c:pt>
                <c:pt idx="924">
                  <c:v>0.24246173294277104</c:v>
                </c:pt>
                <c:pt idx="925">
                  <c:v>0.24136220337798295</c:v>
                </c:pt>
                <c:pt idx="926">
                  <c:v>0.2402678056832665</c:v>
                </c:pt>
                <c:pt idx="927">
                  <c:v>0.23917851437882928</c:v>
                </c:pt>
                <c:pt idx="928">
                  <c:v>0.23809430412724031</c:v>
                </c:pt>
                <c:pt idx="929">
                  <c:v>0.23701514973236773</c:v>
                </c:pt>
                <c:pt idx="930">
                  <c:v>0.23594102613856377</c:v>
                </c:pt>
                <c:pt idx="931">
                  <c:v>0.23487190842958808</c:v>
                </c:pt>
                <c:pt idx="932">
                  <c:v>0.23380777182779275</c:v>
                </c:pt>
                <c:pt idx="933">
                  <c:v>0.23274859169317641</c:v>
                </c:pt>
                <c:pt idx="934">
                  <c:v>0.23169434352246754</c:v>
                </c:pt>
                <c:pt idx="935">
                  <c:v>0.2306450029481639</c:v>
                </c:pt>
                <c:pt idx="936">
                  <c:v>0.22960054573773231</c:v>
                </c:pt>
                <c:pt idx="937">
                  <c:v>0.22856094779270644</c:v>
                </c:pt>
                <c:pt idx="938">
                  <c:v>0.22752618514771167</c:v>
                </c:pt>
                <c:pt idx="939">
                  <c:v>0.22649623396967944</c:v>
                </c:pt>
                <c:pt idx="940">
                  <c:v>0.2254710705569887</c:v>
                </c:pt>
                <c:pt idx="941">
                  <c:v>0.22445067133853444</c:v>
                </c:pt>
                <c:pt idx="942">
                  <c:v>0.22343501287288381</c:v>
                </c:pt>
                <c:pt idx="943">
                  <c:v>0.22242407184750482</c:v>
                </c:pt>
                <c:pt idx="944">
                  <c:v>0.22141782507786412</c:v>
                </c:pt>
                <c:pt idx="945">
                  <c:v>0.22041624950656841</c:v>
                </c:pt>
                <c:pt idx="946">
                  <c:v>0.21941932220262242</c:v>
                </c:pt>
                <c:pt idx="947">
                  <c:v>0.21842702036052652</c:v>
                </c:pt>
                <c:pt idx="948">
                  <c:v>0.21743932129947643</c:v>
                </c:pt>
                <c:pt idx="949">
                  <c:v>0.21645620246260661</c:v>
                </c:pt>
                <c:pt idx="950">
                  <c:v>0.21547764141616063</c:v>
                </c:pt>
                <c:pt idx="951">
                  <c:v>0.21450361584864733</c:v>
                </c:pt>
                <c:pt idx="952">
                  <c:v>0.21353410357012761</c:v>
                </c:pt>
                <c:pt idx="953">
                  <c:v>0.21256908251135609</c:v>
                </c:pt>
                <c:pt idx="954">
                  <c:v>0.21160853072311148</c:v>
                </c:pt>
                <c:pt idx="955">
                  <c:v>0.21065242637527989</c:v>
                </c:pt>
                <c:pt idx="956">
                  <c:v>0.20970074775624381</c:v>
                </c:pt>
                <c:pt idx="957">
                  <c:v>0.20875347327200872</c:v>
                </c:pt>
                <c:pt idx="958">
                  <c:v>0.20781058144546113</c:v>
                </c:pt>
                <c:pt idx="959">
                  <c:v>0.20687205091572833</c:v>
                </c:pt>
                <c:pt idx="960">
                  <c:v>0.20593786043727597</c:v>
                </c:pt>
                <c:pt idx="961">
                  <c:v>0.2050079888793116</c:v>
                </c:pt>
                <c:pt idx="962">
                  <c:v>0.20408241522496973</c:v>
                </c:pt>
                <c:pt idx="963">
                  <c:v>0.20316111857065697</c:v>
                </c:pt>
                <c:pt idx="964">
                  <c:v>0.20224407812520803</c:v>
                </c:pt>
                <c:pt idx="965">
                  <c:v>0.20133127320936184</c:v>
                </c:pt>
                <c:pt idx="966">
                  <c:v>0.20042268325484475</c:v>
                </c:pt>
                <c:pt idx="967">
                  <c:v>0.1995182878038613</c:v>
                </c:pt>
                <c:pt idx="968">
                  <c:v>0.19861806650827929</c:v>
                </c:pt>
                <c:pt idx="969">
                  <c:v>0.19772199912893121</c:v>
                </c:pt>
                <c:pt idx="970">
                  <c:v>0.19683006553498852</c:v>
                </c:pt>
                <c:pt idx="971">
                  <c:v>0.19594224570330698</c:v>
                </c:pt>
                <c:pt idx="972">
                  <c:v>0.19505851971761148</c:v>
                </c:pt>
                <c:pt idx="973">
                  <c:v>0.19417886776797241</c:v>
                </c:pt>
                <c:pt idx="974">
                  <c:v>0.19330327015004878</c:v>
                </c:pt>
                <c:pt idx="975">
                  <c:v>0.19243170726450626</c:v>
                </c:pt>
                <c:pt idx="976">
                  <c:v>0.19156415961626044</c:v>
                </c:pt>
                <c:pt idx="977">
                  <c:v>0.19070060781392384</c:v>
                </c:pt>
                <c:pt idx="978">
                  <c:v>0.18984103256907839</c:v>
                </c:pt>
                <c:pt idx="979">
                  <c:v>0.18898541469573685</c:v>
                </c:pt>
                <c:pt idx="980">
                  <c:v>0.18813373510958628</c:v>
                </c:pt>
                <c:pt idx="981">
                  <c:v>0.18728597482743498</c:v>
                </c:pt>
                <c:pt idx="982">
                  <c:v>0.18644211496657226</c:v>
                </c:pt>
                <c:pt idx="983">
                  <c:v>0.18560213674414264</c:v>
                </c:pt>
                <c:pt idx="984">
                  <c:v>0.18476602147650556</c:v>
                </c:pt>
                <c:pt idx="985">
                  <c:v>0.18393375057868253</c:v>
                </c:pt>
                <c:pt idx="986">
                  <c:v>0.18310530556365848</c:v>
                </c:pt>
                <c:pt idx="987">
                  <c:v>0.18228066804188711</c:v>
                </c:pt>
                <c:pt idx="988">
                  <c:v>0.18145981972062145</c:v>
                </c:pt>
                <c:pt idx="989">
                  <c:v>0.18064274240330269</c:v>
                </c:pt>
                <c:pt idx="990">
                  <c:v>0.17982941798902174</c:v>
                </c:pt>
                <c:pt idx="991">
                  <c:v>0.1790198284719372</c:v>
                </c:pt>
                <c:pt idx="992">
                  <c:v>0.17821395594064962</c:v>
                </c:pt>
                <c:pt idx="993">
                  <c:v>0.17741178257766296</c:v>
                </c:pt>
                <c:pt idx="994">
                  <c:v>0.17661329065874451</c:v>
                </c:pt>
                <c:pt idx="995">
                  <c:v>0.1758184625524882</c:v>
                </c:pt>
                <c:pt idx="996">
                  <c:v>0.17502728071960155</c:v>
                </c:pt>
                <c:pt idx="997">
                  <c:v>0.17423972771244006</c:v>
                </c:pt>
                <c:pt idx="998">
                  <c:v>0.17345578617443971</c:v>
                </c:pt>
                <c:pt idx="999">
                  <c:v>0.17267543883953476</c:v>
                </c:pt>
                <c:pt idx="1000">
                  <c:v>0.17189866853163402</c:v>
                </c:pt>
              </c:numCache>
            </c:numRef>
          </c:yVal>
          <c:smooth val="0"/>
        </c:ser>
        <c:dLbls>
          <c:showLegendKey val="0"/>
          <c:showVal val="0"/>
          <c:showCatName val="0"/>
          <c:showSerName val="0"/>
          <c:showPercent val="0"/>
          <c:showBubbleSize val="0"/>
        </c:dLbls>
        <c:axId val="237680384"/>
        <c:axId val="237675680"/>
      </c:scatterChart>
      <c:valAx>
        <c:axId val="237680384"/>
        <c:scaling>
          <c:orientation val="minMax"/>
        </c:scaling>
        <c:delete val="0"/>
        <c:axPos val="b"/>
        <c:numFmt formatCode="General" sourceLinked="1"/>
        <c:majorTickMark val="out"/>
        <c:minorTickMark val="none"/>
        <c:tickLblPos val="nextTo"/>
        <c:crossAx val="237675680"/>
        <c:crosses val="autoZero"/>
        <c:crossBetween val="midCat"/>
      </c:valAx>
      <c:valAx>
        <c:axId val="237675680"/>
        <c:scaling>
          <c:orientation val="minMax"/>
        </c:scaling>
        <c:delete val="0"/>
        <c:axPos val="l"/>
        <c:numFmt formatCode="General" sourceLinked="1"/>
        <c:majorTickMark val="out"/>
        <c:minorTickMark val="none"/>
        <c:tickLblPos val="nextTo"/>
        <c:crossAx val="237680384"/>
        <c:crosses val="autoZero"/>
        <c:crossBetween val="midCat"/>
      </c:val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1rst generation transformation product</a:t>
            </a:r>
          </a:p>
        </c:rich>
      </c:tx>
      <c:layout>
        <c:manualLayout>
          <c:xMode val="edge"/>
          <c:yMode val="edge"/>
          <c:x val="0.13157821702917416"/>
          <c:y val="2.2814822089298772E-2"/>
        </c:manualLayout>
      </c:layout>
      <c:overlay val="0"/>
    </c:title>
    <c:autoTitleDeleted val="0"/>
    <c:plotArea>
      <c:layout>
        <c:manualLayout>
          <c:layoutTarget val="inner"/>
          <c:xMode val="edge"/>
          <c:yMode val="edge"/>
          <c:x val="0.16963290351531413"/>
          <c:y val="0.28057440656012966"/>
          <c:w val="0.68038499905405636"/>
          <c:h val="0.5338578546761702"/>
        </c:manualLayout>
      </c:layout>
      <c:scatterChart>
        <c:scatterStyle val="lineMarker"/>
        <c:varyColors val="0"/>
        <c:ser>
          <c:idx val="0"/>
          <c:order val="0"/>
          <c:tx>
            <c:strRef>
              <c:f>Graphen!$J$2</c:f>
              <c:strCache>
                <c:ptCount val="1"/>
                <c:pt idx="0">
                  <c:v>C - Sys 2</c:v>
                </c:pt>
              </c:strCache>
            </c:strRef>
          </c:tx>
          <c:marker>
            <c:symbol val="none"/>
          </c:marker>
          <c:xVal>
            <c:numRef>
              <c:f>Graphen!$D$3:$D$1002</c:f>
              <c:numCache>
                <c:formatCode>General</c:formatCode>
                <c:ptCount val="1000"/>
                <c:pt idx="0">
                  <c:v>0.1</c:v>
                </c:pt>
                <c:pt idx="1">
                  <c:v>0.2</c:v>
                </c:pt>
                <c:pt idx="2">
                  <c:v>0.3</c:v>
                </c:pt>
                <c:pt idx="3">
                  <c:v>0.4</c:v>
                </c:pt>
                <c:pt idx="4">
                  <c:v>0.5</c:v>
                </c:pt>
                <c:pt idx="5">
                  <c:v>0.6</c:v>
                </c:pt>
                <c:pt idx="6">
                  <c:v>0.70000000000000007</c:v>
                </c:pt>
                <c:pt idx="7">
                  <c:v>0.8</c:v>
                </c:pt>
                <c:pt idx="8">
                  <c:v>0.90000000000000013</c:v>
                </c:pt>
                <c:pt idx="9">
                  <c:v>1</c:v>
                </c:pt>
                <c:pt idx="10">
                  <c:v>1.0999999999999999</c:v>
                </c:pt>
                <c:pt idx="11">
                  <c:v>1.2</c:v>
                </c:pt>
                <c:pt idx="12">
                  <c:v>1.3</c:v>
                </c:pt>
                <c:pt idx="13">
                  <c:v>1.4000000000000001</c:v>
                </c:pt>
                <c:pt idx="14">
                  <c:v>1.5</c:v>
                </c:pt>
                <c:pt idx="15">
                  <c:v>1.6</c:v>
                </c:pt>
                <c:pt idx="16">
                  <c:v>1.7000000000000002</c:v>
                </c:pt>
                <c:pt idx="17">
                  <c:v>1.8000000000000003</c:v>
                </c:pt>
                <c:pt idx="18">
                  <c:v>1.9</c:v>
                </c:pt>
                <c:pt idx="19">
                  <c:v>2</c:v>
                </c:pt>
                <c:pt idx="20">
                  <c:v>2.1</c:v>
                </c:pt>
                <c:pt idx="21">
                  <c:v>2.1999999999999997</c:v>
                </c:pt>
                <c:pt idx="22">
                  <c:v>2.2999999999999998</c:v>
                </c:pt>
                <c:pt idx="23">
                  <c:v>2.4</c:v>
                </c:pt>
                <c:pt idx="24">
                  <c:v>2.5</c:v>
                </c:pt>
                <c:pt idx="25">
                  <c:v>2.6</c:v>
                </c:pt>
                <c:pt idx="26">
                  <c:v>2.7</c:v>
                </c:pt>
                <c:pt idx="27">
                  <c:v>2.8000000000000003</c:v>
                </c:pt>
                <c:pt idx="28">
                  <c:v>2.9000000000000004</c:v>
                </c:pt>
                <c:pt idx="29">
                  <c:v>3</c:v>
                </c:pt>
                <c:pt idx="30">
                  <c:v>3.1</c:v>
                </c:pt>
                <c:pt idx="31">
                  <c:v>3.2</c:v>
                </c:pt>
                <c:pt idx="32">
                  <c:v>3.3000000000000003</c:v>
                </c:pt>
                <c:pt idx="33">
                  <c:v>3.4000000000000004</c:v>
                </c:pt>
                <c:pt idx="34">
                  <c:v>3.5000000000000004</c:v>
                </c:pt>
                <c:pt idx="35">
                  <c:v>3.6000000000000005</c:v>
                </c:pt>
                <c:pt idx="36">
                  <c:v>3.6999999999999997</c:v>
                </c:pt>
                <c:pt idx="37">
                  <c:v>3.8</c:v>
                </c:pt>
                <c:pt idx="38">
                  <c:v>3.9</c:v>
                </c:pt>
                <c:pt idx="39">
                  <c:v>4</c:v>
                </c:pt>
                <c:pt idx="40">
                  <c:v>4.1000000000000005</c:v>
                </c:pt>
                <c:pt idx="41">
                  <c:v>4.2</c:v>
                </c:pt>
                <c:pt idx="42">
                  <c:v>4.3000000000000007</c:v>
                </c:pt>
                <c:pt idx="43">
                  <c:v>4.3999999999999995</c:v>
                </c:pt>
                <c:pt idx="44">
                  <c:v>4.5</c:v>
                </c:pt>
                <c:pt idx="45">
                  <c:v>4.5999999999999996</c:v>
                </c:pt>
                <c:pt idx="46">
                  <c:v>4.7</c:v>
                </c:pt>
                <c:pt idx="47">
                  <c:v>4.8</c:v>
                </c:pt>
                <c:pt idx="48">
                  <c:v>4.9000000000000004</c:v>
                </c:pt>
                <c:pt idx="49">
                  <c:v>5</c:v>
                </c:pt>
                <c:pt idx="50">
                  <c:v>5.1000000000000005</c:v>
                </c:pt>
                <c:pt idx="51">
                  <c:v>5.2</c:v>
                </c:pt>
                <c:pt idx="52">
                  <c:v>5.3</c:v>
                </c:pt>
                <c:pt idx="53">
                  <c:v>5.4</c:v>
                </c:pt>
                <c:pt idx="54">
                  <c:v>5.5</c:v>
                </c:pt>
                <c:pt idx="55">
                  <c:v>5.6000000000000005</c:v>
                </c:pt>
                <c:pt idx="56">
                  <c:v>5.7</c:v>
                </c:pt>
                <c:pt idx="57">
                  <c:v>5.8000000000000007</c:v>
                </c:pt>
                <c:pt idx="58">
                  <c:v>5.9</c:v>
                </c:pt>
                <c:pt idx="59">
                  <c:v>6</c:v>
                </c:pt>
                <c:pt idx="60">
                  <c:v>6.1</c:v>
                </c:pt>
                <c:pt idx="61">
                  <c:v>6.2</c:v>
                </c:pt>
                <c:pt idx="62">
                  <c:v>6.3</c:v>
                </c:pt>
                <c:pt idx="63">
                  <c:v>6.4</c:v>
                </c:pt>
                <c:pt idx="64">
                  <c:v>6.5</c:v>
                </c:pt>
                <c:pt idx="65">
                  <c:v>6.6000000000000005</c:v>
                </c:pt>
                <c:pt idx="66">
                  <c:v>6.7</c:v>
                </c:pt>
                <c:pt idx="67">
                  <c:v>6.8000000000000007</c:v>
                </c:pt>
                <c:pt idx="68">
                  <c:v>6.9</c:v>
                </c:pt>
                <c:pt idx="69">
                  <c:v>7.0000000000000009</c:v>
                </c:pt>
                <c:pt idx="70">
                  <c:v>7.1000000000000005</c:v>
                </c:pt>
                <c:pt idx="71">
                  <c:v>7.2000000000000011</c:v>
                </c:pt>
                <c:pt idx="72">
                  <c:v>7.3</c:v>
                </c:pt>
                <c:pt idx="73">
                  <c:v>7.3999999999999995</c:v>
                </c:pt>
                <c:pt idx="74">
                  <c:v>7.5</c:v>
                </c:pt>
                <c:pt idx="75">
                  <c:v>7.6</c:v>
                </c:pt>
                <c:pt idx="76">
                  <c:v>7.7</c:v>
                </c:pt>
                <c:pt idx="77">
                  <c:v>7.8</c:v>
                </c:pt>
                <c:pt idx="78">
                  <c:v>7.9</c:v>
                </c:pt>
                <c:pt idx="79">
                  <c:v>8</c:v>
                </c:pt>
                <c:pt idx="80">
                  <c:v>8.1</c:v>
                </c:pt>
                <c:pt idx="81">
                  <c:v>8.2000000000000011</c:v>
                </c:pt>
                <c:pt idx="82">
                  <c:v>8.3000000000000007</c:v>
                </c:pt>
                <c:pt idx="83">
                  <c:v>8.4</c:v>
                </c:pt>
                <c:pt idx="84">
                  <c:v>8.5</c:v>
                </c:pt>
                <c:pt idx="85">
                  <c:v>8.6000000000000014</c:v>
                </c:pt>
                <c:pt idx="86">
                  <c:v>8.7000000000000011</c:v>
                </c:pt>
                <c:pt idx="87">
                  <c:v>8.7999999999999989</c:v>
                </c:pt>
                <c:pt idx="88">
                  <c:v>8.9</c:v>
                </c:pt>
                <c:pt idx="89">
                  <c:v>9</c:v>
                </c:pt>
                <c:pt idx="90">
                  <c:v>9.1</c:v>
                </c:pt>
                <c:pt idx="91">
                  <c:v>9.1999999999999993</c:v>
                </c:pt>
                <c:pt idx="92">
                  <c:v>9.3000000000000007</c:v>
                </c:pt>
                <c:pt idx="93">
                  <c:v>9.4</c:v>
                </c:pt>
                <c:pt idx="94">
                  <c:v>9.5</c:v>
                </c:pt>
                <c:pt idx="95">
                  <c:v>9.6</c:v>
                </c:pt>
                <c:pt idx="96">
                  <c:v>9.7000000000000011</c:v>
                </c:pt>
                <c:pt idx="97">
                  <c:v>9.8000000000000007</c:v>
                </c:pt>
                <c:pt idx="98">
                  <c:v>9.9</c:v>
                </c:pt>
                <c:pt idx="99">
                  <c:v>10</c:v>
                </c:pt>
                <c:pt idx="100">
                  <c:v>10.100000000000001</c:v>
                </c:pt>
                <c:pt idx="101">
                  <c:v>10.200000000000001</c:v>
                </c:pt>
                <c:pt idx="102">
                  <c:v>10.3</c:v>
                </c:pt>
                <c:pt idx="103">
                  <c:v>10.4</c:v>
                </c:pt>
                <c:pt idx="104">
                  <c:v>10.5</c:v>
                </c:pt>
                <c:pt idx="105">
                  <c:v>10.6</c:v>
                </c:pt>
                <c:pt idx="106">
                  <c:v>10.7</c:v>
                </c:pt>
                <c:pt idx="107">
                  <c:v>10.8</c:v>
                </c:pt>
                <c:pt idx="108">
                  <c:v>10.9</c:v>
                </c:pt>
                <c:pt idx="109">
                  <c:v>11</c:v>
                </c:pt>
                <c:pt idx="110">
                  <c:v>11.1</c:v>
                </c:pt>
                <c:pt idx="111">
                  <c:v>11.200000000000001</c:v>
                </c:pt>
                <c:pt idx="112">
                  <c:v>11.3</c:v>
                </c:pt>
                <c:pt idx="113">
                  <c:v>11.4</c:v>
                </c:pt>
                <c:pt idx="114">
                  <c:v>11.5</c:v>
                </c:pt>
                <c:pt idx="115">
                  <c:v>11.600000000000001</c:v>
                </c:pt>
                <c:pt idx="116">
                  <c:v>11.700000000000001</c:v>
                </c:pt>
                <c:pt idx="117">
                  <c:v>11.8</c:v>
                </c:pt>
                <c:pt idx="118">
                  <c:v>11.9</c:v>
                </c:pt>
                <c:pt idx="119">
                  <c:v>12</c:v>
                </c:pt>
                <c:pt idx="120">
                  <c:v>12.1</c:v>
                </c:pt>
                <c:pt idx="121">
                  <c:v>12.2</c:v>
                </c:pt>
                <c:pt idx="122">
                  <c:v>12.3</c:v>
                </c:pt>
                <c:pt idx="123">
                  <c:v>12.4</c:v>
                </c:pt>
                <c:pt idx="124">
                  <c:v>12.5</c:v>
                </c:pt>
                <c:pt idx="125">
                  <c:v>12.6</c:v>
                </c:pt>
                <c:pt idx="126">
                  <c:v>12.7</c:v>
                </c:pt>
                <c:pt idx="127">
                  <c:v>12.8</c:v>
                </c:pt>
                <c:pt idx="128">
                  <c:v>12.9</c:v>
                </c:pt>
                <c:pt idx="129">
                  <c:v>13</c:v>
                </c:pt>
                <c:pt idx="130">
                  <c:v>13.100000000000001</c:v>
                </c:pt>
                <c:pt idx="131">
                  <c:v>13.200000000000001</c:v>
                </c:pt>
                <c:pt idx="132">
                  <c:v>13.3</c:v>
                </c:pt>
                <c:pt idx="133">
                  <c:v>13.4</c:v>
                </c:pt>
                <c:pt idx="134">
                  <c:v>13.5</c:v>
                </c:pt>
                <c:pt idx="135">
                  <c:v>13.600000000000001</c:v>
                </c:pt>
                <c:pt idx="136">
                  <c:v>13.700000000000001</c:v>
                </c:pt>
                <c:pt idx="137">
                  <c:v>13.8</c:v>
                </c:pt>
                <c:pt idx="138">
                  <c:v>13.900000000000002</c:v>
                </c:pt>
                <c:pt idx="139">
                  <c:v>14.000000000000002</c:v>
                </c:pt>
                <c:pt idx="140">
                  <c:v>14.100000000000001</c:v>
                </c:pt>
                <c:pt idx="141">
                  <c:v>14.200000000000001</c:v>
                </c:pt>
                <c:pt idx="142">
                  <c:v>14.3</c:v>
                </c:pt>
                <c:pt idx="143">
                  <c:v>14.400000000000002</c:v>
                </c:pt>
                <c:pt idx="144">
                  <c:v>14.499999999999998</c:v>
                </c:pt>
                <c:pt idx="145">
                  <c:v>14.6</c:v>
                </c:pt>
                <c:pt idx="146">
                  <c:v>14.7</c:v>
                </c:pt>
                <c:pt idx="147">
                  <c:v>14.799999999999999</c:v>
                </c:pt>
                <c:pt idx="148">
                  <c:v>14.899999999999999</c:v>
                </c:pt>
                <c:pt idx="149">
                  <c:v>15</c:v>
                </c:pt>
                <c:pt idx="150">
                  <c:v>15.1</c:v>
                </c:pt>
                <c:pt idx="151">
                  <c:v>15.2</c:v>
                </c:pt>
                <c:pt idx="152">
                  <c:v>15.299999999999999</c:v>
                </c:pt>
                <c:pt idx="153">
                  <c:v>15.4</c:v>
                </c:pt>
                <c:pt idx="154">
                  <c:v>15.5</c:v>
                </c:pt>
                <c:pt idx="155">
                  <c:v>15.6</c:v>
                </c:pt>
                <c:pt idx="156">
                  <c:v>15.7</c:v>
                </c:pt>
                <c:pt idx="157">
                  <c:v>15.8</c:v>
                </c:pt>
                <c:pt idx="158">
                  <c:v>15.9</c:v>
                </c:pt>
                <c:pt idx="159">
                  <c:v>16</c:v>
                </c:pt>
                <c:pt idx="160">
                  <c:v>16.100000000000001</c:v>
                </c:pt>
                <c:pt idx="161">
                  <c:v>16.2</c:v>
                </c:pt>
                <c:pt idx="162">
                  <c:v>16.3</c:v>
                </c:pt>
                <c:pt idx="163">
                  <c:v>16.400000000000002</c:v>
                </c:pt>
                <c:pt idx="164">
                  <c:v>16.5</c:v>
                </c:pt>
                <c:pt idx="165">
                  <c:v>16.600000000000001</c:v>
                </c:pt>
                <c:pt idx="166">
                  <c:v>16.7</c:v>
                </c:pt>
                <c:pt idx="167">
                  <c:v>16.8</c:v>
                </c:pt>
                <c:pt idx="168">
                  <c:v>16.900000000000002</c:v>
                </c:pt>
                <c:pt idx="169">
                  <c:v>17</c:v>
                </c:pt>
                <c:pt idx="170">
                  <c:v>17.100000000000001</c:v>
                </c:pt>
                <c:pt idx="171">
                  <c:v>17.200000000000003</c:v>
                </c:pt>
                <c:pt idx="172">
                  <c:v>17.3</c:v>
                </c:pt>
                <c:pt idx="173">
                  <c:v>17.400000000000002</c:v>
                </c:pt>
                <c:pt idx="174">
                  <c:v>17.5</c:v>
                </c:pt>
                <c:pt idx="175">
                  <c:v>17.599999999999998</c:v>
                </c:pt>
                <c:pt idx="176">
                  <c:v>17.7</c:v>
                </c:pt>
                <c:pt idx="177">
                  <c:v>17.8</c:v>
                </c:pt>
                <c:pt idx="178">
                  <c:v>17.899999999999999</c:v>
                </c:pt>
                <c:pt idx="179">
                  <c:v>18</c:v>
                </c:pt>
                <c:pt idx="180">
                  <c:v>18.099999999999998</c:v>
                </c:pt>
                <c:pt idx="181">
                  <c:v>18.2</c:v>
                </c:pt>
                <c:pt idx="182">
                  <c:v>18.3</c:v>
                </c:pt>
                <c:pt idx="183">
                  <c:v>18.399999999999999</c:v>
                </c:pt>
                <c:pt idx="184">
                  <c:v>18.5</c:v>
                </c:pt>
                <c:pt idx="185">
                  <c:v>18.600000000000001</c:v>
                </c:pt>
                <c:pt idx="186">
                  <c:v>18.7</c:v>
                </c:pt>
                <c:pt idx="187">
                  <c:v>18.8</c:v>
                </c:pt>
                <c:pt idx="188">
                  <c:v>18.899999999999999</c:v>
                </c:pt>
                <c:pt idx="189">
                  <c:v>19</c:v>
                </c:pt>
                <c:pt idx="190">
                  <c:v>19.100000000000001</c:v>
                </c:pt>
                <c:pt idx="191">
                  <c:v>19.2</c:v>
                </c:pt>
                <c:pt idx="192">
                  <c:v>19.3</c:v>
                </c:pt>
                <c:pt idx="193">
                  <c:v>19.400000000000002</c:v>
                </c:pt>
                <c:pt idx="194">
                  <c:v>19.5</c:v>
                </c:pt>
                <c:pt idx="195">
                  <c:v>19.600000000000001</c:v>
                </c:pt>
                <c:pt idx="196">
                  <c:v>19.7</c:v>
                </c:pt>
                <c:pt idx="197">
                  <c:v>19.8</c:v>
                </c:pt>
                <c:pt idx="198">
                  <c:v>19.900000000000002</c:v>
                </c:pt>
                <c:pt idx="199">
                  <c:v>20</c:v>
                </c:pt>
                <c:pt idx="200">
                  <c:v>20.100000000000001</c:v>
                </c:pt>
                <c:pt idx="201">
                  <c:v>20.200000000000003</c:v>
                </c:pt>
                <c:pt idx="202">
                  <c:v>20.3</c:v>
                </c:pt>
                <c:pt idx="203">
                  <c:v>20.400000000000002</c:v>
                </c:pt>
                <c:pt idx="204">
                  <c:v>20.5</c:v>
                </c:pt>
                <c:pt idx="205">
                  <c:v>20.6</c:v>
                </c:pt>
                <c:pt idx="206">
                  <c:v>20.700000000000003</c:v>
                </c:pt>
                <c:pt idx="207">
                  <c:v>20.8</c:v>
                </c:pt>
                <c:pt idx="208">
                  <c:v>20.9</c:v>
                </c:pt>
                <c:pt idx="209">
                  <c:v>21</c:v>
                </c:pt>
                <c:pt idx="210">
                  <c:v>21.099999999999998</c:v>
                </c:pt>
                <c:pt idx="211">
                  <c:v>21.2</c:v>
                </c:pt>
                <c:pt idx="212">
                  <c:v>21.3</c:v>
                </c:pt>
                <c:pt idx="213">
                  <c:v>21.4</c:v>
                </c:pt>
                <c:pt idx="214">
                  <c:v>21.5</c:v>
                </c:pt>
                <c:pt idx="215">
                  <c:v>21.6</c:v>
                </c:pt>
                <c:pt idx="216">
                  <c:v>21.7</c:v>
                </c:pt>
                <c:pt idx="217">
                  <c:v>21.8</c:v>
                </c:pt>
                <c:pt idx="218">
                  <c:v>21.9</c:v>
                </c:pt>
                <c:pt idx="219">
                  <c:v>22</c:v>
                </c:pt>
                <c:pt idx="220">
                  <c:v>22.1</c:v>
                </c:pt>
                <c:pt idx="221">
                  <c:v>22.2</c:v>
                </c:pt>
                <c:pt idx="222">
                  <c:v>22.3</c:v>
                </c:pt>
                <c:pt idx="223">
                  <c:v>22.400000000000002</c:v>
                </c:pt>
                <c:pt idx="224">
                  <c:v>22.5</c:v>
                </c:pt>
                <c:pt idx="225">
                  <c:v>22.6</c:v>
                </c:pt>
                <c:pt idx="226">
                  <c:v>22.7</c:v>
                </c:pt>
                <c:pt idx="227">
                  <c:v>22.8</c:v>
                </c:pt>
                <c:pt idx="228">
                  <c:v>22.900000000000002</c:v>
                </c:pt>
                <c:pt idx="229">
                  <c:v>23</c:v>
                </c:pt>
                <c:pt idx="230">
                  <c:v>23.1</c:v>
                </c:pt>
                <c:pt idx="231">
                  <c:v>23.200000000000003</c:v>
                </c:pt>
                <c:pt idx="232">
                  <c:v>23.3</c:v>
                </c:pt>
                <c:pt idx="233">
                  <c:v>23.400000000000002</c:v>
                </c:pt>
                <c:pt idx="234">
                  <c:v>23.5</c:v>
                </c:pt>
                <c:pt idx="235">
                  <c:v>23.6</c:v>
                </c:pt>
                <c:pt idx="236">
                  <c:v>23.700000000000003</c:v>
                </c:pt>
                <c:pt idx="237">
                  <c:v>23.8</c:v>
                </c:pt>
                <c:pt idx="238">
                  <c:v>23.900000000000002</c:v>
                </c:pt>
                <c:pt idx="239">
                  <c:v>24</c:v>
                </c:pt>
                <c:pt idx="240">
                  <c:v>24.099999999999998</c:v>
                </c:pt>
                <c:pt idx="241">
                  <c:v>24.2</c:v>
                </c:pt>
                <c:pt idx="242">
                  <c:v>24.3</c:v>
                </c:pt>
                <c:pt idx="243">
                  <c:v>24.4</c:v>
                </c:pt>
                <c:pt idx="244">
                  <c:v>24.5</c:v>
                </c:pt>
                <c:pt idx="245">
                  <c:v>24.6</c:v>
                </c:pt>
                <c:pt idx="246">
                  <c:v>24.7</c:v>
                </c:pt>
                <c:pt idx="247">
                  <c:v>24.8</c:v>
                </c:pt>
                <c:pt idx="248">
                  <c:v>24.9</c:v>
                </c:pt>
                <c:pt idx="249">
                  <c:v>25</c:v>
                </c:pt>
                <c:pt idx="250">
                  <c:v>25.1</c:v>
                </c:pt>
                <c:pt idx="251">
                  <c:v>25.2</c:v>
                </c:pt>
                <c:pt idx="252">
                  <c:v>25.3</c:v>
                </c:pt>
                <c:pt idx="253">
                  <c:v>25.4</c:v>
                </c:pt>
                <c:pt idx="254">
                  <c:v>25.5</c:v>
                </c:pt>
                <c:pt idx="255">
                  <c:v>25.6</c:v>
                </c:pt>
                <c:pt idx="256">
                  <c:v>25.7</c:v>
                </c:pt>
                <c:pt idx="257">
                  <c:v>25.8</c:v>
                </c:pt>
                <c:pt idx="258">
                  <c:v>25.900000000000002</c:v>
                </c:pt>
                <c:pt idx="259">
                  <c:v>26</c:v>
                </c:pt>
                <c:pt idx="260">
                  <c:v>26.1</c:v>
                </c:pt>
                <c:pt idx="261">
                  <c:v>26.200000000000003</c:v>
                </c:pt>
                <c:pt idx="262">
                  <c:v>26.3</c:v>
                </c:pt>
                <c:pt idx="263">
                  <c:v>26.400000000000002</c:v>
                </c:pt>
                <c:pt idx="264">
                  <c:v>26.5</c:v>
                </c:pt>
                <c:pt idx="265">
                  <c:v>26.6</c:v>
                </c:pt>
                <c:pt idx="266">
                  <c:v>26.700000000000003</c:v>
                </c:pt>
                <c:pt idx="267">
                  <c:v>26.8</c:v>
                </c:pt>
                <c:pt idx="268">
                  <c:v>26.900000000000002</c:v>
                </c:pt>
                <c:pt idx="269">
                  <c:v>27</c:v>
                </c:pt>
                <c:pt idx="270">
                  <c:v>27.1</c:v>
                </c:pt>
                <c:pt idx="271">
                  <c:v>27.200000000000003</c:v>
                </c:pt>
                <c:pt idx="272">
                  <c:v>27.3</c:v>
                </c:pt>
                <c:pt idx="273">
                  <c:v>27.400000000000002</c:v>
                </c:pt>
                <c:pt idx="274">
                  <c:v>27.500000000000004</c:v>
                </c:pt>
                <c:pt idx="275">
                  <c:v>27.6</c:v>
                </c:pt>
                <c:pt idx="276">
                  <c:v>27.700000000000003</c:v>
                </c:pt>
                <c:pt idx="277">
                  <c:v>27.800000000000004</c:v>
                </c:pt>
                <c:pt idx="278">
                  <c:v>27.900000000000002</c:v>
                </c:pt>
                <c:pt idx="279">
                  <c:v>28.000000000000004</c:v>
                </c:pt>
                <c:pt idx="280">
                  <c:v>28.1</c:v>
                </c:pt>
                <c:pt idx="281">
                  <c:v>28.200000000000003</c:v>
                </c:pt>
                <c:pt idx="282">
                  <c:v>28.300000000000004</c:v>
                </c:pt>
                <c:pt idx="283">
                  <c:v>28.400000000000002</c:v>
                </c:pt>
                <c:pt idx="284">
                  <c:v>28.500000000000004</c:v>
                </c:pt>
                <c:pt idx="285">
                  <c:v>28.6</c:v>
                </c:pt>
                <c:pt idx="286">
                  <c:v>28.700000000000003</c:v>
                </c:pt>
                <c:pt idx="287">
                  <c:v>28.800000000000004</c:v>
                </c:pt>
                <c:pt idx="288">
                  <c:v>28.9</c:v>
                </c:pt>
                <c:pt idx="289">
                  <c:v>28.999999999999996</c:v>
                </c:pt>
                <c:pt idx="290">
                  <c:v>29.099999999999998</c:v>
                </c:pt>
                <c:pt idx="291">
                  <c:v>29.2</c:v>
                </c:pt>
                <c:pt idx="292">
                  <c:v>29.299999999999997</c:v>
                </c:pt>
                <c:pt idx="293">
                  <c:v>29.4</c:v>
                </c:pt>
                <c:pt idx="294">
                  <c:v>29.5</c:v>
                </c:pt>
                <c:pt idx="295">
                  <c:v>29.599999999999998</c:v>
                </c:pt>
                <c:pt idx="296">
                  <c:v>29.7</c:v>
                </c:pt>
                <c:pt idx="297">
                  <c:v>29.799999999999997</c:v>
                </c:pt>
                <c:pt idx="298">
                  <c:v>29.9</c:v>
                </c:pt>
                <c:pt idx="299">
                  <c:v>30</c:v>
                </c:pt>
                <c:pt idx="300">
                  <c:v>30.099999999999998</c:v>
                </c:pt>
                <c:pt idx="301">
                  <c:v>30.2</c:v>
                </c:pt>
                <c:pt idx="302">
                  <c:v>30.3</c:v>
                </c:pt>
                <c:pt idx="303">
                  <c:v>30.4</c:v>
                </c:pt>
                <c:pt idx="304">
                  <c:v>30.5</c:v>
                </c:pt>
                <c:pt idx="305">
                  <c:v>30.599999999999998</c:v>
                </c:pt>
                <c:pt idx="306">
                  <c:v>30.7</c:v>
                </c:pt>
                <c:pt idx="307">
                  <c:v>30.8</c:v>
                </c:pt>
                <c:pt idx="308">
                  <c:v>30.9</c:v>
                </c:pt>
                <c:pt idx="309">
                  <c:v>31</c:v>
                </c:pt>
                <c:pt idx="310">
                  <c:v>31.1</c:v>
                </c:pt>
                <c:pt idx="311">
                  <c:v>31.2</c:v>
                </c:pt>
                <c:pt idx="312">
                  <c:v>31.3</c:v>
                </c:pt>
                <c:pt idx="313">
                  <c:v>31.4</c:v>
                </c:pt>
                <c:pt idx="314">
                  <c:v>31.5</c:v>
                </c:pt>
                <c:pt idx="315">
                  <c:v>31.6</c:v>
                </c:pt>
                <c:pt idx="316">
                  <c:v>31.7</c:v>
                </c:pt>
                <c:pt idx="317">
                  <c:v>31.8</c:v>
                </c:pt>
                <c:pt idx="318">
                  <c:v>31.900000000000002</c:v>
                </c:pt>
                <c:pt idx="319">
                  <c:v>32</c:v>
                </c:pt>
                <c:pt idx="320">
                  <c:v>32.1</c:v>
                </c:pt>
                <c:pt idx="321">
                  <c:v>32.200000000000003</c:v>
                </c:pt>
                <c:pt idx="322">
                  <c:v>32.300000000000004</c:v>
                </c:pt>
                <c:pt idx="323">
                  <c:v>32.4</c:v>
                </c:pt>
                <c:pt idx="324">
                  <c:v>32.5</c:v>
                </c:pt>
                <c:pt idx="325">
                  <c:v>32.6</c:v>
                </c:pt>
                <c:pt idx="326">
                  <c:v>32.700000000000003</c:v>
                </c:pt>
                <c:pt idx="327">
                  <c:v>32.800000000000004</c:v>
                </c:pt>
                <c:pt idx="328">
                  <c:v>32.9</c:v>
                </c:pt>
                <c:pt idx="329">
                  <c:v>33</c:v>
                </c:pt>
                <c:pt idx="330">
                  <c:v>33.1</c:v>
                </c:pt>
                <c:pt idx="331">
                  <c:v>33.200000000000003</c:v>
                </c:pt>
                <c:pt idx="332">
                  <c:v>33.300000000000004</c:v>
                </c:pt>
                <c:pt idx="333">
                  <c:v>33.4</c:v>
                </c:pt>
                <c:pt idx="334">
                  <c:v>33.5</c:v>
                </c:pt>
                <c:pt idx="335">
                  <c:v>33.6</c:v>
                </c:pt>
                <c:pt idx="336">
                  <c:v>33.700000000000003</c:v>
                </c:pt>
                <c:pt idx="337">
                  <c:v>33.800000000000004</c:v>
                </c:pt>
                <c:pt idx="338">
                  <c:v>33.900000000000006</c:v>
                </c:pt>
                <c:pt idx="339">
                  <c:v>34</c:v>
                </c:pt>
                <c:pt idx="340">
                  <c:v>34.1</c:v>
                </c:pt>
                <c:pt idx="341">
                  <c:v>34.200000000000003</c:v>
                </c:pt>
                <c:pt idx="342">
                  <c:v>34.300000000000004</c:v>
                </c:pt>
                <c:pt idx="343">
                  <c:v>34.400000000000006</c:v>
                </c:pt>
                <c:pt idx="344">
                  <c:v>34.5</c:v>
                </c:pt>
                <c:pt idx="345">
                  <c:v>34.6</c:v>
                </c:pt>
                <c:pt idx="346">
                  <c:v>34.700000000000003</c:v>
                </c:pt>
                <c:pt idx="347">
                  <c:v>34.800000000000004</c:v>
                </c:pt>
                <c:pt idx="348">
                  <c:v>34.900000000000006</c:v>
                </c:pt>
                <c:pt idx="349">
                  <c:v>35</c:v>
                </c:pt>
                <c:pt idx="350">
                  <c:v>35.1</c:v>
                </c:pt>
                <c:pt idx="351">
                  <c:v>35.199999999999996</c:v>
                </c:pt>
                <c:pt idx="352">
                  <c:v>35.299999999999997</c:v>
                </c:pt>
                <c:pt idx="353">
                  <c:v>35.4</c:v>
                </c:pt>
                <c:pt idx="354">
                  <c:v>35.5</c:v>
                </c:pt>
                <c:pt idx="355">
                  <c:v>35.6</c:v>
                </c:pt>
                <c:pt idx="356">
                  <c:v>35.699999999999996</c:v>
                </c:pt>
                <c:pt idx="357">
                  <c:v>35.799999999999997</c:v>
                </c:pt>
                <c:pt idx="358">
                  <c:v>35.9</c:v>
                </c:pt>
                <c:pt idx="359">
                  <c:v>36</c:v>
                </c:pt>
                <c:pt idx="360">
                  <c:v>36.1</c:v>
                </c:pt>
                <c:pt idx="361">
                  <c:v>36.199999999999996</c:v>
                </c:pt>
                <c:pt idx="362">
                  <c:v>36.299999999999997</c:v>
                </c:pt>
                <c:pt idx="363">
                  <c:v>36.4</c:v>
                </c:pt>
                <c:pt idx="364">
                  <c:v>36.5</c:v>
                </c:pt>
                <c:pt idx="365">
                  <c:v>36.6</c:v>
                </c:pt>
                <c:pt idx="366">
                  <c:v>36.700000000000003</c:v>
                </c:pt>
                <c:pt idx="367">
                  <c:v>36.799999999999997</c:v>
                </c:pt>
                <c:pt idx="368">
                  <c:v>36.9</c:v>
                </c:pt>
                <c:pt idx="369">
                  <c:v>37</c:v>
                </c:pt>
                <c:pt idx="370">
                  <c:v>37.1</c:v>
                </c:pt>
                <c:pt idx="371">
                  <c:v>37.200000000000003</c:v>
                </c:pt>
                <c:pt idx="372">
                  <c:v>37.299999999999997</c:v>
                </c:pt>
                <c:pt idx="373">
                  <c:v>37.4</c:v>
                </c:pt>
                <c:pt idx="374">
                  <c:v>37.5</c:v>
                </c:pt>
                <c:pt idx="375">
                  <c:v>37.6</c:v>
                </c:pt>
                <c:pt idx="376">
                  <c:v>37.700000000000003</c:v>
                </c:pt>
                <c:pt idx="377">
                  <c:v>37.799999999999997</c:v>
                </c:pt>
                <c:pt idx="378">
                  <c:v>37.9</c:v>
                </c:pt>
                <c:pt idx="379">
                  <c:v>38</c:v>
                </c:pt>
                <c:pt idx="380">
                  <c:v>38.1</c:v>
                </c:pt>
                <c:pt idx="381">
                  <c:v>38.200000000000003</c:v>
                </c:pt>
                <c:pt idx="382">
                  <c:v>38.299999999999997</c:v>
                </c:pt>
                <c:pt idx="383">
                  <c:v>38.4</c:v>
                </c:pt>
                <c:pt idx="384">
                  <c:v>38.5</c:v>
                </c:pt>
                <c:pt idx="385">
                  <c:v>38.6</c:v>
                </c:pt>
                <c:pt idx="386">
                  <c:v>38.700000000000003</c:v>
                </c:pt>
                <c:pt idx="387">
                  <c:v>38.800000000000004</c:v>
                </c:pt>
                <c:pt idx="388">
                  <c:v>38.9</c:v>
                </c:pt>
                <c:pt idx="389">
                  <c:v>39</c:v>
                </c:pt>
                <c:pt idx="390">
                  <c:v>39.1</c:v>
                </c:pt>
                <c:pt idx="391">
                  <c:v>39.200000000000003</c:v>
                </c:pt>
                <c:pt idx="392">
                  <c:v>39.300000000000004</c:v>
                </c:pt>
                <c:pt idx="393">
                  <c:v>39.4</c:v>
                </c:pt>
                <c:pt idx="394">
                  <c:v>39.5</c:v>
                </c:pt>
                <c:pt idx="395">
                  <c:v>39.6</c:v>
                </c:pt>
                <c:pt idx="396">
                  <c:v>39.700000000000003</c:v>
                </c:pt>
                <c:pt idx="397">
                  <c:v>39.800000000000004</c:v>
                </c:pt>
                <c:pt idx="398">
                  <c:v>39.900000000000006</c:v>
                </c:pt>
                <c:pt idx="399">
                  <c:v>40</c:v>
                </c:pt>
                <c:pt idx="400">
                  <c:v>40.1</c:v>
                </c:pt>
                <c:pt idx="401">
                  <c:v>40.200000000000003</c:v>
                </c:pt>
                <c:pt idx="402">
                  <c:v>40.300000000000004</c:v>
                </c:pt>
                <c:pt idx="403">
                  <c:v>40.400000000000006</c:v>
                </c:pt>
                <c:pt idx="404">
                  <c:v>40.5</c:v>
                </c:pt>
                <c:pt idx="405">
                  <c:v>40.6</c:v>
                </c:pt>
                <c:pt idx="406">
                  <c:v>40.700000000000003</c:v>
                </c:pt>
                <c:pt idx="407">
                  <c:v>40.800000000000004</c:v>
                </c:pt>
                <c:pt idx="408">
                  <c:v>40.900000000000006</c:v>
                </c:pt>
                <c:pt idx="409">
                  <c:v>41</c:v>
                </c:pt>
                <c:pt idx="410">
                  <c:v>41.1</c:v>
                </c:pt>
                <c:pt idx="411">
                  <c:v>41.2</c:v>
                </c:pt>
                <c:pt idx="412">
                  <c:v>41.300000000000004</c:v>
                </c:pt>
                <c:pt idx="413">
                  <c:v>41.400000000000006</c:v>
                </c:pt>
                <c:pt idx="414">
                  <c:v>41.5</c:v>
                </c:pt>
                <c:pt idx="415">
                  <c:v>41.6</c:v>
                </c:pt>
                <c:pt idx="416">
                  <c:v>41.699999999999996</c:v>
                </c:pt>
                <c:pt idx="417">
                  <c:v>41.8</c:v>
                </c:pt>
                <c:pt idx="418">
                  <c:v>41.9</c:v>
                </c:pt>
                <c:pt idx="419">
                  <c:v>42</c:v>
                </c:pt>
                <c:pt idx="420">
                  <c:v>42.1</c:v>
                </c:pt>
                <c:pt idx="421">
                  <c:v>42.199999999999996</c:v>
                </c:pt>
                <c:pt idx="422">
                  <c:v>42.3</c:v>
                </c:pt>
                <c:pt idx="423">
                  <c:v>42.4</c:v>
                </c:pt>
                <c:pt idx="424">
                  <c:v>42.5</c:v>
                </c:pt>
                <c:pt idx="425">
                  <c:v>42.6</c:v>
                </c:pt>
                <c:pt idx="426">
                  <c:v>42.699999999999996</c:v>
                </c:pt>
                <c:pt idx="427">
                  <c:v>42.8</c:v>
                </c:pt>
                <c:pt idx="428">
                  <c:v>42.9</c:v>
                </c:pt>
                <c:pt idx="429">
                  <c:v>43</c:v>
                </c:pt>
                <c:pt idx="430">
                  <c:v>43.1</c:v>
                </c:pt>
                <c:pt idx="431">
                  <c:v>43.2</c:v>
                </c:pt>
                <c:pt idx="432">
                  <c:v>43.3</c:v>
                </c:pt>
                <c:pt idx="433">
                  <c:v>43.4</c:v>
                </c:pt>
                <c:pt idx="434">
                  <c:v>43.5</c:v>
                </c:pt>
                <c:pt idx="435">
                  <c:v>43.6</c:v>
                </c:pt>
                <c:pt idx="436">
                  <c:v>43.7</c:v>
                </c:pt>
                <c:pt idx="437">
                  <c:v>43.8</c:v>
                </c:pt>
                <c:pt idx="438">
                  <c:v>43.9</c:v>
                </c:pt>
                <c:pt idx="439">
                  <c:v>44</c:v>
                </c:pt>
                <c:pt idx="440">
                  <c:v>44.1</c:v>
                </c:pt>
                <c:pt idx="441">
                  <c:v>44.2</c:v>
                </c:pt>
                <c:pt idx="442">
                  <c:v>44.3</c:v>
                </c:pt>
                <c:pt idx="443">
                  <c:v>44.4</c:v>
                </c:pt>
                <c:pt idx="444">
                  <c:v>44.5</c:v>
                </c:pt>
                <c:pt idx="445">
                  <c:v>44.6</c:v>
                </c:pt>
                <c:pt idx="446">
                  <c:v>44.7</c:v>
                </c:pt>
                <c:pt idx="447">
                  <c:v>44.800000000000004</c:v>
                </c:pt>
                <c:pt idx="448">
                  <c:v>44.9</c:v>
                </c:pt>
                <c:pt idx="449">
                  <c:v>45</c:v>
                </c:pt>
                <c:pt idx="450">
                  <c:v>45.1</c:v>
                </c:pt>
                <c:pt idx="451">
                  <c:v>45.2</c:v>
                </c:pt>
                <c:pt idx="452">
                  <c:v>45.300000000000004</c:v>
                </c:pt>
                <c:pt idx="453">
                  <c:v>45.4</c:v>
                </c:pt>
                <c:pt idx="454">
                  <c:v>45.5</c:v>
                </c:pt>
                <c:pt idx="455">
                  <c:v>45.6</c:v>
                </c:pt>
                <c:pt idx="456">
                  <c:v>45.7</c:v>
                </c:pt>
                <c:pt idx="457">
                  <c:v>45.800000000000004</c:v>
                </c:pt>
                <c:pt idx="458">
                  <c:v>45.9</c:v>
                </c:pt>
                <c:pt idx="459">
                  <c:v>46</c:v>
                </c:pt>
                <c:pt idx="460">
                  <c:v>46.1</c:v>
                </c:pt>
                <c:pt idx="461">
                  <c:v>46.2</c:v>
                </c:pt>
                <c:pt idx="462">
                  <c:v>46.300000000000004</c:v>
                </c:pt>
                <c:pt idx="463">
                  <c:v>46.400000000000006</c:v>
                </c:pt>
                <c:pt idx="464">
                  <c:v>46.5</c:v>
                </c:pt>
                <c:pt idx="465">
                  <c:v>46.6</c:v>
                </c:pt>
                <c:pt idx="466">
                  <c:v>46.7</c:v>
                </c:pt>
                <c:pt idx="467">
                  <c:v>46.800000000000004</c:v>
                </c:pt>
                <c:pt idx="468">
                  <c:v>46.900000000000006</c:v>
                </c:pt>
                <c:pt idx="469">
                  <c:v>47</c:v>
                </c:pt>
                <c:pt idx="470">
                  <c:v>47.1</c:v>
                </c:pt>
                <c:pt idx="471">
                  <c:v>47.2</c:v>
                </c:pt>
                <c:pt idx="472">
                  <c:v>47.300000000000004</c:v>
                </c:pt>
                <c:pt idx="473">
                  <c:v>47.400000000000006</c:v>
                </c:pt>
                <c:pt idx="474">
                  <c:v>47.5</c:v>
                </c:pt>
                <c:pt idx="475">
                  <c:v>47.6</c:v>
                </c:pt>
                <c:pt idx="476">
                  <c:v>47.7</c:v>
                </c:pt>
                <c:pt idx="477">
                  <c:v>47.800000000000004</c:v>
                </c:pt>
                <c:pt idx="478">
                  <c:v>47.900000000000006</c:v>
                </c:pt>
                <c:pt idx="479">
                  <c:v>48</c:v>
                </c:pt>
                <c:pt idx="480">
                  <c:v>48.1</c:v>
                </c:pt>
                <c:pt idx="481">
                  <c:v>48.199999999999996</c:v>
                </c:pt>
                <c:pt idx="482">
                  <c:v>48.3</c:v>
                </c:pt>
                <c:pt idx="483">
                  <c:v>48.4</c:v>
                </c:pt>
                <c:pt idx="484">
                  <c:v>48.5</c:v>
                </c:pt>
                <c:pt idx="485">
                  <c:v>48.6</c:v>
                </c:pt>
                <c:pt idx="486">
                  <c:v>48.699999999999996</c:v>
                </c:pt>
                <c:pt idx="487">
                  <c:v>48.8</c:v>
                </c:pt>
                <c:pt idx="488">
                  <c:v>48.9</c:v>
                </c:pt>
                <c:pt idx="489">
                  <c:v>49</c:v>
                </c:pt>
                <c:pt idx="490">
                  <c:v>49.1</c:v>
                </c:pt>
                <c:pt idx="491">
                  <c:v>49.2</c:v>
                </c:pt>
                <c:pt idx="492">
                  <c:v>49.3</c:v>
                </c:pt>
                <c:pt idx="493">
                  <c:v>49.4</c:v>
                </c:pt>
                <c:pt idx="494">
                  <c:v>49.5</c:v>
                </c:pt>
                <c:pt idx="495">
                  <c:v>49.6</c:v>
                </c:pt>
                <c:pt idx="496">
                  <c:v>49.7</c:v>
                </c:pt>
                <c:pt idx="497">
                  <c:v>49.8</c:v>
                </c:pt>
                <c:pt idx="498">
                  <c:v>49.9</c:v>
                </c:pt>
                <c:pt idx="499">
                  <c:v>50</c:v>
                </c:pt>
                <c:pt idx="500">
                  <c:v>50.1</c:v>
                </c:pt>
                <c:pt idx="501">
                  <c:v>50.2</c:v>
                </c:pt>
                <c:pt idx="502">
                  <c:v>50.3</c:v>
                </c:pt>
                <c:pt idx="503">
                  <c:v>50.4</c:v>
                </c:pt>
                <c:pt idx="504">
                  <c:v>50.5</c:v>
                </c:pt>
                <c:pt idx="505">
                  <c:v>50.6</c:v>
                </c:pt>
                <c:pt idx="506">
                  <c:v>50.7</c:v>
                </c:pt>
                <c:pt idx="507">
                  <c:v>50.8</c:v>
                </c:pt>
                <c:pt idx="508">
                  <c:v>50.9</c:v>
                </c:pt>
                <c:pt idx="509">
                  <c:v>51</c:v>
                </c:pt>
                <c:pt idx="510">
                  <c:v>51.1</c:v>
                </c:pt>
                <c:pt idx="511">
                  <c:v>51.2</c:v>
                </c:pt>
                <c:pt idx="512">
                  <c:v>51.300000000000004</c:v>
                </c:pt>
                <c:pt idx="513">
                  <c:v>51.4</c:v>
                </c:pt>
                <c:pt idx="514">
                  <c:v>51.5</c:v>
                </c:pt>
                <c:pt idx="515">
                  <c:v>51.6</c:v>
                </c:pt>
                <c:pt idx="516">
                  <c:v>51.7</c:v>
                </c:pt>
                <c:pt idx="517">
                  <c:v>51.800000000000004</c:v>
                </c:pt>
                <c:pt idx="518">
                  <c:v>51.9</c:v>
                </c:pt>
                <c:pt idx="519">
                  <c:v>52</c:v>
                </c:pt>
                <c:pt idx="520">
                  <c:v>52.1</c:v>
                </c:pt>
                <c:pt idx="521">
                  <c:v>52.2</c:v>
                </c:pt>
                <c:pt idx="522">
                  <c:v>52.300000000000004</c:v>
                </c:pt>
                <c:pt idx="523">
                  <c:v>52.400000000000006</c:v>
                </c:pt>
                <c:pt idx="524">
                  <c:v>52.5</c:v>
                </c:pt>
                <c:pt idx="525">
                  <c:v>52.6</c:v>
                </c:pt>
                <c:pt idx="526">
                  <c:v>52.7</c:v>
                </c:pt>
                <c:pt idx="527">
                  <c:v>52.800000000000004</c:v>
                </c:pt>
                <c:pt idx="528">
                  <c:v>52.900000000000006</c:v>
                </c:pt>
                <c:pt idx="529">
                  <c:v>53</c:v>
                </c:pt>
                <c:pt idx="530">
                  <c:v>53.1</c:v>
                </c:pt>
                <c:pt idx="531">
                  <c:v>53.2</c:v>
                </c:pt>
                <c:pt idx="532">
                  <c:v>53.300000000000004</c:v>
                </c:pt>
                <c:pt idx="533">
                  <c:v>53.400000000000006</c:v>
                </c:pt>
                <c:pt idx="534">
                  <c:v>53.5</c:v>
                </c:pt>
                <c:pt idx="535">
                  <c:v>53.6</c:v>
                </c:pt>
                <c:pt idx="536">
                  <c:v>53.7</c:v>
                </c:pt>
                <c:pt idx="537">
                  <c:v>53.800000000000004</c:v>
                </c:pt>
                <c:pt idx="538">
                  <c:v>53.900000000000006</c:v>
                </c:pt>
                <c:pt idx="539">
                  <c:v>54</c:v>
                </c:pt>
                <c:pt idx="540">
                  <c:v>54.1</c:v>
                </c:pt>
                <c:pt idx="541">
                  <c:v>54.2</c:v>
                </c:pt>
                <c:pt idx="542">
                  <c:v>54.300000000000004</c:v>
                </c:pt>
                <c:pt idx="543">
                  <c:v>54.400000000000006</c:v>
                </c:pt>
                <c:pt idx="544">
                  <c:v>54.500000000000007</c:v>
                </c:pt>
                <c:pt idx="545">
                  <c:v>54.6</c:v>
                </c:pt>
                <c:pt idx="546">
                  <c:v>54.7</c:v>
                </c:pt>
                <c:pt idx="547">
                  <c:v>54.800000000000004</c:v>
                </c:pt>
                <c:pt idx="548">
                  <c:v>54.900000000000006</c:v>
                </c:pt>
                <c:pt idx="549">
                  <c:v>55.000000000000007</c:v>
                </c:pt>
                <c:pt idx="550">
                  <c:v>55.1</c:v>
                </c:pt>
                <c:pt idx="551">
                  <c:v>55.2</c:v>
                </c:pt>
                <c:pt idx="552">
                  <c:v>55.300000000000004</c:v>
                </c:pt>
                <c:pt idx="553">
                  <c:v>55.400000000000006</c:v>
                </c:pt>
                <c:pt idx="554">
                  <c:v>55.500000000000007</c:v>
                </c:pt>
                <c:pt idx="555">
                  <c:v>55.600000000000009</c:v>
                </c:pt>
                <c:pt idx="556">
                  <c:v>55.7</c:v>
                </c:pt>
                <c:pt idx="557">
                  <c:v>55.800000000000004</c:v>
                </c:pt>
                <c:pt idx="558">
                  <c:v>55.900000000000006</c:v>
                </c:pt>
                <c:pt idx="559">
                  <c:v>56.000000000000007</c:v>
                </c:pt>
                <c:pt idx="560">
                  <c:v>56.100000000000009</c:v>
                </c:pt>
                <c:pt idx="561">
                  <c:v>56.2</c:v>
                </c:pt>
                <c:pt idx="562">
                  <c:v>56.300000000000004</c:v>
                </c:pt>
                <c:pt idx="563">
                  <c:v>56.400000000000006</c:v>
                </c:pt>
                <c:pt idx="564">
                  <c:v>56.500000000000007</c:v>
                </c:pt>
                <c:pt idx="565">
                  <c:v>56.600000000000009</c:v>
                </c:pt>
                <c:pt idx="566">
                  <c:v>56.7</c:v>
                </c:pt>
                <c:pt idx="567">
                  <c:v>56.800000000000004</c:v>
                </c:pt>
                <c:pt idx="568">
                  <c:v>56.900000000000006</c:v>
                </c:pt>
                <c:pt idx="569">
                  <c:v>57.000000000000007</c:v>
                </c:pt>
                <c:pt idx="570">
                  <c:v>57.100000000000009</c:v>
                </c:pt>
                <c:pt idx="571">
                  <c:v>57.2</c:v>
                </c:pt>
                <c:pt idx="572">
                  <c:v>57.300000000000004</c:v>
                </c:pt>
                <c:pt idx="573">
                  <c:v>57.400000000000006</c:v>
                </c:pt>
                <c:pt idx="574">
                  <c:v>57.500000000000007</c:v>
                </c:pt>
                <c:pt idx="575">
                  <c:v>57.600000000000009</c:v>
                </c:pt>
                <c:pt idx="576">
                  <c:v>57.699999999999996</c:v>
                </c:pt>
                <c:pt idx="577">
                  <c:v>57.8</c:v>
                </c:pt>
                <c:pt idx="578">
                  <c:v>57.9</c:v>
                </c:pt>
                <c:pt idx="579">
                  <c:v>57.999999999999993</c:v>
                </c:pt>
                <c:pt idx="580">
                  <c:v>58.099999999999994</c:v>
                </c:pt>
                <c:pt idx="581">
                  <c:v>58.199999999999996</c:v>
                </c:pt>
                <c:pt idx="582">
                  <c:v>58.3</c:v>
                </c:pt>
                <c:pt idx="583">
                  <c:v>58.4</c:v>
                </c:pt>
                <c:pt idx="584">
                  <c:v>58.5</c:v>
                </c:pt>
                <c:pt idx="585">
                  <c:v>58.599999999999994</c:v>
                </c:pt>
                <c:pt idx="586">
                  <c:v>58.699999999999996</c:v>
                </c:pt>
                <c:pt idx="587">
                  <c:v>58.8</c:v>
                </c:pt>
                <c:pt idx="588">
                  <c:v>58.9</c:v>
                </c:pt>
                <c:pt idx="589">
                  <c:v>59</c:v>
                </c:pt>
                <c:pt idx="590">
                  <c:v>59.099999999999994</c:v>
                </c:pt>
                <c:pt idx="591">
                  <c:v>59.199999999999996</c:v>
                </c:pt>
                <c:pt idx="592">
                  <c:v>59.3</c:v>
                </c:pt>
                <c:pt idx="593">
                  <c:v>59.4</c:v>
                </c:pt>
                <c:pt idx="594">
                  <c:v>59.5</c:v>
                </c:pt>
                <c:pt idx="595">
                  <c:v>59.599999999999994</c:v>
                </c:pt>
                <c:pt idx="596">
                  <c:v>59.699999999999996</c:v>
                </c:pt>
                <c:pt idx="597">
                  <c:v>59.8</c:v>
                </c:pt>
                <c:pt idx="598">
                  <c:v>59.9</c:v>
                </c:pt>
                <c:pt idx="599">
                  <c:v>60</c:v>
                </c:pt>
                <c:pt idx="600">
                  <c:v>60.099999999999994</c:v>
                </c:pt>
                <c:pt idx="601">
                  <c:v>60.199999999999996</c:v>
                </c:pt>
                <c:pt idx="602">
                  <c:v>60.3</c:v>
                </c:pt>
                <c:pt idx="603">
                  <c:v>60.4</c:v>
                </c:pt>
                <c:pt idx="604">
                  <c:v>60.5</c:v>
                </c:pt>
                <c:pt idx="605">
                  <c:v>60.6</c:v>
                </c:pt>
                <c:pt idx="606">
                  <c:v>60.699999999999996</c:v>
                </c:pt>
                <c:pt idx="607">
                  <c:v>60.8</c:v>
                </c:pt>
                <c:pt idx="608">
                  <c:v>60.9</c:v>
                </c:pt>
                <c:pt idx="609">
                  <c:v>61</c:v>
                </c:pt>
                <c:pt idx="610">
                  <c:v>61.1</c:v>
                </c:pt>
                <c:pt idx="611">
                  <c:v>61.199999999999996</c:v>
                </c:pt>
                <c:pt idx="612">
                  <c:v>61.3</c:v>
                </c:pt>
                <c:pt idx="613">
                  <c:v>61.4</c:v>
                </c:pt>
                <c:pt idx="614">
                  <c:v>61.5</c:v>
                </c:pt>
                <c:pt idx="615">
                  <c:v>61.6</c:v>
                </c:pt>
                <c:pt idx="616">
                  <c:v>61.7</c:v>
                </c:pt>
                <c:pt idx="617">
                  <c:v>61.8</c:v>
                </c:pt>
                <c:pt idx="618">
                  <c:v>61.9</c:v>
                </c:pt>
                <c:pt idx="619">
                  <c:v>62</c:v>
                </c:pt>
                <c:pt idx="620">
                  <c:v>62.1</c:v>
                </c:pt>
                <c:pt idx="621">
                  <c:v>62.2</c:v>
                </c:pt>
                <c:pt idx="622">
                  <c:v>62.3</c:v>
                </c:pt>
                <c:pt idx="623">
                  <c:v>62.4</c:v>
                </c:pt>
                <c:pt idx="624">
                  <c:v>62.5</c:v>
                </c:pt>
                <c:pt idx="625">
                  <c:v>62.6</c:v>
                </c:pt>
                <c:pt idx="626">
                  <c:v>62.7</c:v>
                </c:pt>
                <c:pt idx="627">
                  <c:v>62.8</c:v>
                </c:pt>
                <c:pt idx="628">
                  <c:v>62.9</c:v>
                </c:pt>
                <c:pt idx="629">
                  <c:v>63</c:v>
                </c:pt>
                <c:pt idx="630">
                  <c:v>63.1</c:v>
                </c:pt>
                <c:pt idx="631">
                  <c:v>63.2</c:v>
                </c:pt>
                <c:pt idx="632">
                  <c:v>63.3</c:v>
                </c:pt>
                <c:pt idx="633">
                  <c:v>63.4</c:v>
                </c:pt>
                <c:pt idx="634">
                  <c:v>63.5</c:v>
                </c:pt>
                <c:pt idx="635">
                  <c:v>63.6</c:v>
                </c:pt>
                <c:pt idx="636">
                  <c:v>63.7</c:v>
                </c:pt>
                <c:pt idx="637">
                  <c:v>63.800000000000004</c:v>
                </c:pt>
                <c:pt idx="638">
                  <c:v>63.9</c:v>
                </c:pt>
                <c:pt idx="639">
                  <c:v>64</c:v>
                </c:pt>
                <c:pt idx="640">
                  <c:v>64.099999999999994</c:v>
                </c:pt>
                <c:pt idx="641">
                  <c:v>64.2</c:v>
                </c:pt>
                <c:pt idx="642">
                  <c:v>64.3</c:v>
                </c:pt>
                <c:pt idx="643">
                  <c:v>64.400000000000006</c:v>
                </c:pt>
                <c:pt idx="644">
                  <c:v>64.5</c:v>
                </c:pt>
                <c:pt idx="645">
                  <c:v>64.600000000000009</c:v>
                </c:pt>
                <c:pt idx="646">
                  <c:v>64.7</c:v>
                </c:pt>
                <c:pt idx="647">
                  <c:v>64.8</c:v>
                </c:pt>
                <c:pt idx="648">
                  <c:v>64.900000000000006</c:v>
                </c:pt>
                <c:pt idx="649">
                  <c:v>65</c:v>
                </c:pt>
                <c:pt idx="650">
                  <c:v>65.100000000000009</c:v>
                </c:pt>
                <c:pt idx="651">
                  <c:v>65.2</c:v>
                </c:pt>
                <c:pt idx="652">
                  <c:v>65.3</c:v>
                </c:pt>
                <c:pt idx="653">
                  <c:v>65.400000000000006</c:v>
                </c:pt>
                <c:pt idx="654">
                  <c:v>65.5</c:v>
                </c:pt>
                <c:pt idx="655">
                  <c:v>65.600000000000009</c:v>
                </c:pt>
                <c:pt idx="656">
                  <c:v>65.7</c:v>
                </c:pt>
                <c:pt idx="657">
                  <c:v>65.8</c:v>
                </c:pt>
                <c:pt idx="658">
                  <c:v>65.900000000000006</c:v>
                </c:pt>
                <c:pt idx="659">
                  <c:v>66</c:v>
                </c:pt>
                <c:pt idx="660">
                  <c:v>66.100000000000009</c:v>
                </c:pt>
                <c:pt idx="661">
                  <c:v>66.2</c:v>
                </c:pt>
                <c:pt idx="662">
                  <c:v>66.3</c:v>
                </c:pt>
                <c:pt idx="663">
                  <c:v>66.400000000000006</c:v>
                </c:pt>
                <c:pt idx="664">
                  <c:v>66.5</c:v>
                </c:pt>
                <c:pt idx="665">
                  <c:v>66.600000000000009</c:v>
                </c:pt>
                <c:pt idx="666">
                  <c:v>66.7</c:v>
                </c:pt>
                <c:pt idx="667">
                  <c:v>66.8</c:v>
                </c:pt>
                <c:pt idx="668">
                  <c:v>66.900000000000006</c:v>
                </c:pt>
                <c:pt idx="669">
                  <c:v>67</c:v>
                </c:pt>
                <c:pt idx="670">
                  <c:v>67.100000000000009</c:v>
                </c:pt>
                <c:pt idx="671">
                  <c:v>67.2</c:v>
                </c:pt>
                <c:pt idx="672">
                  <c:v>67.300000000000011</c:v>
                </c:pt>
                <c:pt idx="673">
                  <c:v>67.400000000000006</c:v>
                </c:pt>
                <c:pt idx="674">
                  <c:v>67.5</c:v>
                </c:pt>
                <c:pt idx="675">
                  <c:v>67.600000000000009</c:v>
                </c:pt>
                <c:pt idx="676">
                  <c:v>67.7</c:v>
                </c:pt>
                <c:pt idx="677">
                  <c:v>67.800000000000011</c:v>
                </c:pt>
                <c:pt idx="678">
                  <c:v>67.900000000000006</c:v>
                </c:pt>
                <c:pt idx="679">
                  <c:v>68</c:v>
                </c:pt>
                <c:pt idx="680">
                  <c:v>68.100000000000009</c:v>
                </c:pt>
                <c:pt idx="681">
                  <c:v>68.2</c:v>
                </c:pt>
                <c:pt idx="682">
                  <c:v>68.300000000000011</c:v>
                </c:pt>
                <c:pt idx="683">
                  <c:v>68.400000000000006</c:v>
                </c:pt>
                <c:pt idx="684">
                  <c:v>68.5</c:v>
                </c:pt>
                <c:pt idx="685">
                  <c:v>68.600000000000009</c:v>
                </c:pt>
                <c:pt idx="686">
                  <c:v>68.7</c:v>
                </c:pt>
                <c:pt idx="687">
                  <c:v>68.800000000000011</c:v>
                </c:pt>
                <c:pt idx="688">
                  <c:v>68.900000000000006</c:v>
                </c:pt>
                <c:pt idx="689">
                  <c:v>69</c:v>
                </c:pt>
                <c:pt idx="690">
                  <c:v>69.100000000000009</c:v>
                </c:pt>
                <c:pt idx="691">
                  <c:v>69.2</c:v>
                </c:pt>
                <c:pt idx="692">
                  <c:v>69.300000000000011</c:v>
                </c:pt>
                <c:pt idx="693">
                  <c:v>69.400000000000006</c:v>
                </c:pt>
                <c:pt idx="694">
                  <c:v>69.5</c:v>
                </c:pt>
                <c:pt idx="695">
                  <c:v>69.600000000000009</c:v>
                </c:pt>
                <c:pt idx="696">
                  <c:v>69.7</c:v>
                </c:pt>
                <c:pt idx="697">
                  <c:v>69.800000000000011</c:v>
                </c:pt>
                <c:pt idx="698">
                  <c:v>69.900000000000006</c:v>
                </c:pt>
                <c:pt idx="699">
                  <c:v>70</c:v>
                </c:pt>
                <c:pt idx="700">
                  <c:v>70.100000000000009</c:v>
                </c:pt>
                <c:pt idx="701">
                  <c:v>70.2</c:v>
                </c:pt>
                <c:pt idx="702">
                  <c:v>70.300000000000011</c:v>
                </c:pt>
                <c:pt idx="703">
                  <c:v>70.399999999999991</c:v>
                </c:pt>
                <c:pt idx="704">
                  <c:v>70.5</c:v>
                </c:pt>
                <c:pt idx="705">
                  <c:v>70.599999999999994</c:v>
                </c:pt>
                <c:pt idx="706">
                  <c:v>70.7</c:v>
                </c:pt>
                <c:pt idx="707">
                  <c:v>70.8</c:v>
                </c:pt>
                <c:pt idx="708">
                  <c:v>70.899999999999991</c:v>
                </c:pt>
                <c:pt idx="709">
                  <c:v>71</c:v>
                </c:pt>
                <c:pt idx="710">
                  <c:v>71.099999999999994</c:v>
                </c:pt>
                <c:pt idx="711">
                  <c:v>71.2</c:v>
                </c:pt>
                <c:pt idx="712">
                  <c:v>71.3</c:v>
                </c:pt>
                <c:pt idx="713">
                  <c:v>71.399999999999991</c:v>
                </c:pt>
                <c:pt idx="714">
                  <c:v>71.5</c:v>
                </c:pt>
                <c:pt idx="715">
                  <c:v>71.599999999999994</c:v>
                </c:pt>
                <c:pt idx="716">
                  <c:v>71.7</c:v>
                </c:pt>
                <c:pt idx="717">
                  <c:v>71.8</c:v>
                </c:pt>
                <c:pt idx="718">
                  <c:v>71.899999999999991</c:v>
                </c:pt>
                <c:pt idx="719">
                  <c:v>72</c:v>
                </c:pt>
                <c:pt idx="720">
                  <c:v>72.099999999999994</c:v>
                </c:pt>
                <c:pt idx="721">
                  <c:v>72.2</c:v>
                </c:pt>
                <c:pt idx="722">
                  <c:v>72.3</c:v>
                </c:pt>
                <c:pt idx="723">
                  <c:v>72.399999999999991</c:v>
                </c:pt>
                <c:pt idx="724">
                  <c:v>72.5</c:v>
                </c:pt>
                <c:pt idx="725">
                  <c:v>72.599999999999994</c:v>
                </c:pt>
                <c:pt idx="726">
                  <c:v>72.7</c:v>
                </c:pt>
                <c:pt idx="727">
                  <c:v>72.8</c:v>
                </c:pt>
                <c:pt idx="728">
                  <c:v>72.899999999999991</c:v>
                </c:pt>
                <c:pt idx="729">
                  <c:v>73</c:v>
                </c:pt>
                <c:pt idx="730">
                  <c:v>73.099999999999994</c:v>
                </c:pt>
                <c:pt idx="731">
                  <c:v>73.2</c:v>
                </c:pt>
                <c:pt idx="732">
                  <c:v>73.3</c:v>
                </c:pt>
                <c:pt idx="733">
                  <c:v>73.400000000000006</c:v>
                </c:pt>
                <c:pt idx="734">
                  <c:v>73.5</c:v>
                </c:pt>
                <c:pt idx="735">
                  <c:v>73.599999999999994</c:v>
                </c:pt>
                <c:pt idx="736">
                  <c:v>73.7</c:v>
                </c:pt>
                <c:pt idx="737">
                  <c:v>73.8</c:v>
                </c:pt>
                <c:pt idx="738">
                  <c:v>73.900000000000006</c:v>
                </c:pt>
                <c:pt idx="739">
                  <c:v>74</c:v>
                </c:pt>
                <c:pt idx="740">
                  <c:v>74.099999999999994</c:v>
                </c:pt>
                <c:pt idx="741">
                  <c:v>74.2</c:v>
                </c:pt>
                <c:pt idx="742">
                  <c:v>74.3</c:v>
                </c:pt>
                <c:pt idx="743">
                  <c:v>74.400000000000006</c:v>
                </c:pt>
                <c:pt idx="744">
                  <c:v>74.5</c:v>
                </c:pt>
                <c:pt idx="745">
                  <c:v>74.599999999999994</c:v>
                </c:pt>
                <c:pt idx="746">
                  <c:v>74.7</c:v>
                </c:pt>
                <c:pt idx="747">
                  <c:v>74.8</c:v>
                </c:pt>
                <c:pt idx="748">
                  <c:v>74.900000000000006</c:v>
                </c:pt>
                <c:pt idx="749">
                  <c:v>75</c:v>
                </c:pt>
                <c:pt idx="750">
                  <c:v>75.099999999999994</c:v>
                </c:pt>
                <c:pt idx="751">
                  <c:v>75.2</c:v>
                </c:pt>
                <c:pt idx="752">
                  <c:v>75.3</c:v>
                </c:pt>
                <c:pt idx="753">
                  <c:v>75.400000000000006</c:v>
                </c:pt>
                <c:pt idx="754">
                  <c:v>75.5</c:v>
                </c:pt>
                <c:pt idx="755">
                  <c:v>75.599999999999994</c:v>
                </c:pt>
                <c:pt idx="756">
                  <c:v>75.7</c:v>
                </c:pt>
                <c:pt idx="757">
                  <c:v>75.8</c:v>
                </c:pt>
                <c:pt idx="758">
                  <c:v>75.900000000000006</c:v>
                </c:pt>
                <c:pt idx="759">
                  <c:v>76</c:v>
                </c:pt>
                <c:pt idx="760">
                  <c:v>76.099999999999994</c:v>
                </c:pt>
                <c:pt idx="761">
                  <c:v>76.2</c:v>
                </c:pt>
                <c:pt idx="762">
                  <c:v>76.3</c:v>
                </c:pt>
                <c:pt idx="763">
                  <c:v>76.400000000000006</c:v>
                </c:pt>
                <c:pt idx="764">
                  <c:v>76.5</c:v>
                </c:pt>
                <c:pt idx="765">
                  <c:v>76.599999999999994</c:v>
                </c:pt>
                <c:pt idx="766">
                  <c:v>76.7</c:v>
                </c:pt>
                <c:pt idx="767">
                  <c:v>76.8</c:v>
                </c:pt>
                <c:pt idx="768">
                  <c:v>76.900000000000006</c:v>
                </c:pt>
                <c:pt idx="769">
                  <c:v>77</c:v>
                </c:pt>
                <c:pt idx="770">
                  <c:v>77.100000000000009</c:v>
                </c:pt>
                <c:pt idx="771">
                  <c:v>77.2</c:v>
                </c:pt>
                <c:pt idx="772">
                  <c:v>77.3</c:v>
                </c:pt>
                <c:pt idx="773">
                  <c:v>77.400000000000006</c:v>
                </c:pt>
                <c:pt idx="774">
                  <c:v>77.5</c:v>
                </c:pt>
                <c:pt idx="775">
                  <c:v>77.600000000000009</c:v>
                </c:pt>
                <c:pt idx="776">
                  <c:v>77.7</c:v>
                </c:pt>
                <c:pt idx="777">
                  <c:v>77.8</c:v>
                </c:pt>
                <c:pt idx="778">
                  <c:v>77.900000000000006</c:v>
                </c:pt>
                <c:pt idx="779">
                  <c:v>78</c:v>
                </c:pt>
                <c:pt idx="780">
                  <c:v>78.100000000000009</c:v>
                </c:pt>
                <c:pt idx="781">
                  <c:v>78.2</c:v>
                </c:pt>
                <c:pt idx="782">
                  <c:v>78.3</c:v>
                </c:pt>
                <c:pt idx="783">
                  <c:v>78.400000000000006</c:v>
                </c:pt>
                <c:pt idx="784">
                  <c:v>78.5</c:v>
                </c:pt>
                <c:pt idx="785">
                  <c:v>78.600000000000009</c:v>
                </c:pt>
                <c:pt idx="786">
                  <c:v>78.7</c:v>
                </c:pt>
                <c:pt idx="787">
                  <c:v>78.8</c:v>
                </c:pt>
                <c:pt idx="788">
                  <c:v>78.900000000000006</c:v>
                </c:pt>
                <c:pt idx="789">
                  <c:v>79</c:v>
                </c:pt>
                <c:pt idx="790">
                  <c:v>79.100000000000009</c:v>
                </c:pt>
                <c:pt idx="791">
                  <c:v>79.2</c:v>
                </c:pt>
                <c:pt idx="792">
                  <c:v>79.3</c:v>
                </c:pt>
                <c:pt idx="793">
                  <c:v>79.400000000000006</c:v>
                </c:pt>
                <c:pt idx="794">
                  <c:v>79.5</c:v>
                </c:pt>
                <c:pt idx="795">
                  <c:v>79.600000000000009</c:v>
                </c:pt>
                <c:pt idx="796">
                  <c:v>79.7</c:v>
                </c:pt>
                <c:pt idx="797">
                  <c:v>79.800000000000011</c:v>
                </c:pt>
                <c:pt idx="798">
                  <c:v>79.900000000000006</c:v>
                </c:pt>
                <c:pt idx="799">
                  <c:v>80</c:v>
                </c:pt>
                <c:pt idx="800">
                  <c:v>80.100000000000009</c:v>
                </c:pt>
                <c:pt idx="801">
                  <c:v>80.2</c:v>
                </c:pt>
                <c:pt idx="802">
                  <c:v>80.300000000000011</c:v>
                </c:pt>
                <c:pt idx="803">
                  <c:v>80.400000000000006</c:v>
                </c:pt>
                <c:pt idx="804">
                  <c:v>80.5</c:v>
                </c:pt>
                <c:pt idx="805">
                  <c:v>80.600000000000009</c:v>
                </c:pt>
                <c:pt idx="806">
                  <c:v>80.7</c:v>
                </c:pt>
                <c:pt idx="807">
                  <c:v>80.800000000000011</c:v>
                </c:pt>
                <c:pt idx="808">
                  <c:v>80.900000000000006</c:v>
                </c:pt>
                <c:pt idx="809">
                  <c:v>81</c:v>
                </c:pt>
                <c:pt idx="810">
                  <c:v>81.100000000000009</c:v>
                </c:pt>
                <c:pt idx="811">
                  <c:v>81.2</c:v>
                </c:pt>
                <c:pt idx="812">
                  <c:v>81.300000000000011</c:v>
                </c:pt>
                <c:pt idx="813">
                  <c:v>81.400000000000006</c:v>
                </c:pt>
                <c:pt idx="814">
                  <c:v>81.5</c:v>
                </c:pt>
                <c:pt idx="815">
                  <c:v>81.600000000000009</c:v>
                </c:pt>
                <c:pt idx="816">
                  <c:v>81.7</c:v>
                </c:pt>
                <c:pt idx="817">
                  <c:v>81.800000000000011</c:v>
                </c:pt>
                <c:pt idx="818">
                  <c:v>81.900000000000006</c:v>
                </c:pt>
                <c:pt idx="819">
                  <c:v>82</c:v>
                </c:pt>
                <c:pt idx="820">
                  <c:v>82.100000000000009</c:v>
                </c:pt>
                <c:pt idx="821">
                  <c:v>82.2</c:v>
                </c:pt>
                <c:pt idx="822">
                  <c:v>82.300000000000011</c:v>
                </c:pt>
                <c:pt idx="823">
                  <c:v>82.4</c:v>
                </c:pt>
                <c:pt idx="824">
                  <c:v>82.5</c:v>
                </c:pt>
                <c:pt idx="825">
                  <c:v>82.600000000000009</c:v>
                </c:pt>
                <c:pt idx="826">
                  <c:v>82.7</c:v>
                </c:pt>
                <c:pt idx="827">
                  <c:v>82.800000000000011</c:v>
                </c:pt>
                <c:pt idx="828">
                  <c:v>82.9</c:v>
                </c:pt>
                <c:pt idx="829">
                  <c:v>83</c:v>
                </c:pt>
                <c:pt idx="830">
                  <c:v>83.100000000000009</c:v>
                </c:pt>
                <c:pt idx="831">
                  <c:v>83.2</c:v>
                </c:pt>
                <c:pt idx="832">
                  <c:v>83.3</c:v>
                </c:pt>
                <c:pt idx="833">
                  <c:v>83.399999999999991</c:v>
                </c:pt>
                <c:pt idx="834">
                  <c:v>83.5</c:v>
                </c:pt>
                <c:pt idx="835">
                  <c:v>83.6</c:v>
                </c:pt>
                <c:pt idx="836">
                  <c:v>83.7</c:v>
                </c:pt>
                <c:pt idx="837">
                  <c:v>83.8</c:v>
                </c:pt>
                <c:pt idx="838">
                  <c:v>83.899999999999991</c:v>
                </c:pt>
                <c:pt idx="839">
                  <c:v>84</c:v>
                </c:pt>
                <c:pt idx="840">
                  <c:v>84.1</c:v>
                </c:pt>
                <c:pt idx="841">
                  <c:v>84.2</c:v>
                </c:pt>
                <c:pt idx="842">
                  <c:v>84.3</c:v>
                </c:pt>
                <c:pt idx="843">
                  <c:v>84.399999999999991</c:v>
                </c:pt>
                <c:pt idx="844">
                  <c:v>84.5</c:v>
                </c:pt>
                <c:pt idx="845">
                  <c:v>84.6</c:v>
                </c:pt>
                <c:pt idx="846">
                  <c:v>84.7</c:v>
                </c:pt>
                <c:pt idx="847">
                  <c:v>84.8</c:v>
                </c:pt>
                <c:pt idx="848">
                  <c:v>84.899999999999991</c:v>
                </c:pt>
                <c:pt idx="849">
                  <c:v>85</c:v>
                </c:pt>
                <c:pt idx="850">
                  <c:v>85.1</c:v>
                </c:pt>
                <c:pt idx="851">
                  <c:v>85.2</c:v>
                </c:pt>
                <c:pt idx="852">
                  <c:v>85.3</c:v>
                </c:pt>
                <c:pt idx="853">
                  <c:v>85.399999999999991</c:v>
                </c:pt>
                <c:pt idx="854">
                  <c:v>85.5</c:v>
                </c:pt>
                <c:pt idx="855">
                  <c:v>85.6</c:v>
                </c:pt>
                <c:pt idx="856">
                  <c:v>85.7</c:v>
                </c:pt>
                <c:pt idx="857">
                  <c:v>85.8</c:v>
                </c:pt>
                <c:pt idx="858">
                  <c:v>85.9</c:v>
                </c:pt>
                <c:pt idx="859">
                  <c:v>86</c:v>
                </c:pt>
                <c:pt idx="860">
                  <c:v>86.1</c:v>
                </c:pt>
                <c:pt idx="861">
                  <c:v>86.2</c:v>
                </c:pt>
                <c:pt idx="862">
                  <c:v>86.3</c:v>
                </c:pt>
                <c:pt idx="863">
                  <c:v>86.4</c:v>
                </c:pt>
                <c:pt idx="864">
                  <c:v>86.5</c:v>
                </c:pt>
                <c:pt idx="865">
                  <c:v>86.6</c:v>
                </c:pt>
                <c:pt idx="866">
                  <c:v>86.7</c:v>
                </c:pt>
                <c:pt idx="867">
                  <c:v>86.8</c:v>
                </c:pt>
                <c:pt idx="868">
                  <c:v>86.9</c:v>
                </c:pt>
                <c:pt idx="869">
                  <c:v>87</c:v>
                </c:pt>
                <c:pt idx="870">
                  <c:v>87.1</c:v>
                </c:pt>
                <c:pt idx="871">
                  <c:v>87.2</c:v>
                </c:pt>
                <c:pt idx="872">
                  <c:v>87.3</c:v>
                </c:pt>
                <c:pt idx="873">
                  <c:v>87.4</c:v>
                </c:pt>
                <c:pt idx="874">
                  <c:v>87.5</c:v>
                </c:pt>
                <c:pt idx="875">
                  <c:v>87.6</c:v>
                </c:pt>
                <c:pt idx="876">
                  <c:v>87.7</c:v>
                </c:pt>
                <c:pt idx="877">
                  <c:v>87.8</c:v>
                </c:pt>
                <c:pt idx="878">
                  <c:v>87.9</c:v>
                </c:pt>
                <c:pt idx="879">
                  <c:v>88</c:v>
                </c:pt>
                <c:pt idx="880">
                  <c:v>88.1</c:v>
                </c:pt>
                <c:pt idx="881">
                  <c:v>88.2</c:v>
                </c:pt>
                <c:pt idx="882">
                  <c:v>88.3</c:v>
                </c:pt>
                <c:pt idx="883">
                  <c:v>88.4</c:v>
                </c:pt>
                <c:pt idx="884">
                  <c:v>88.5</c:v>
                </c:pt>
                <c:pt idx="885">
                  <c:v>88.6</c:v>
                </c:pt>
                <c:pt idx="886">
                  <c:v>88.7</c:v>
                </c:pt>
                <c:pt idx="887">
                  <c:v>88.8</c:v>
                </c:pt>
                <c:pt idx="888">
                  <c:v>88.9</c:v>
                </c:pt>
                <c:pt idx="889">
                  <c:v>89</c:v>
                </c:pt>
                <c:pt idx="890">
                  <c:v>89.1</c:v>
                </c:pt>
                <c:pt idx="891">
                  <c:v>89.2</c:v>
                </c:pt>
                <c:pt idx="892">
                  <c:v>89.3</c:v>
                </c:pt>
                <c:pt idx="893">
                  <c:v>89.4</c:v>
                </c:pt>
                <c:pt idx="894">
                  <c:v>89.5</c:v>
                </c:pt>
                <c:pt idx="895">
                  <c:v>89.600000000000009</c:v>
                </c:pt>
                <c:pt idx="896">
                  <c:v>89.7</c:v>
                </c:pt>
                <c:pt idx="897">
                  <c:v>89.8</c:v>
                </c:pt>
                <c:pt idx="898">
                  <c:v>89.9</c:v>
                </c:pt>
                <c:pt idx="899">
                  <c:v>90</c:v>
                </c:pt>
                <c:pt idx="900">
                  <c:v>90.100000000000009</c:v>
                </c:pt>
                <c:pt idx="901">
                  <c:v>90.2</c:v>
                </c:pt>
                <c:pt idx="902">
                  <c:v>90.3</c:v>
                </c:pt>
                <c:pt idx="903">
                  <c:v>90.4</c:v>
                </c:pt>
                <c:pt idx="904">
                  <c:v>90.5</c:v>
                </c:pt>
                <c:pt idx="905">
                  <c:v>90.600000000000009</c:v>
                </c:pt>
                <c:pt idx="906">
                  <c:v>90.7</c:v>
                </c:pt>
                <c:pt idx="907">
                  <c:v>90.8</c:v>
                </c:pt>
                <c:pt idx="908">
                  <c:v>90.9</c:v>
                </c:pt>
                <c:pt idx="909">
                  <c:v>91</c:v>
                </c:pt>
                <c:pt idx="910">
                  <c:v>91.100000000000009</c:v>
                </c:pt>
                <c:pt idx="911">
                  <c:v>91.2</c:v>
                </c:pt>
                <c:pt idx="912">
                  <c:v>91.3</c:v>
                </c:pt>
                <c:pt idx="913">
                  <c:v>91.4</c:v>
                </c:pt>
                <c:pt idx="914">
                  <c:v>91.5</c:v>
                </c:pt>
                <c:pt idx="915">
                  <c:v>91.600000000000009</c:v>
                </c:pt>
                <c:pt idx="916">
                  <c:v>91.7</c:v>
                </c:pt>
                <c:pt idx="917">
                  <c:v>91.8</c:v>
                </c:pt>
                <c:pt idx="918">
                  <c:v>91.9</c:v>
                </c:pt>
                <c:pt idx="919">
                  <c:v>92</c:v>
                </c:pt>
                <c:pt idx="920">
                  <c:v>92.100000000000009</c:v>
                </c:pt>
                <c:pt idx="921">
                  <c:v>92.2</c:v>
                </c:pt>
                <c:pt idx="922">
                  <c:v>92.300000000000011</c:v>
                </c:pt>
                <c:pt idx="923">
                  <c:v>92.4</c:v>
                </c:pt>
                <c:pt idx="924">
                  <c:v>92.5</c:v>
                </c:pt>
                <c:pt idx="925">
                  <c:v>92.600000000000009</c:v>
                </c:pt>
                <c:pt idx="926">
                  <c:v>92.7</c:v>
                </c:pt>
                <c:pt idx="927">
                  <c:v>92.800000000000011</c:v>
                </c:pt>
                <c:pt idx="928">
                  <c:v>92.9</c:v>
                </c:pt>
                <c:pt idx="929">
                  <c:v>93</c:v>
                </c:pt>
                <c:pt idx="930">
                  <c:v>93.100000000000009</c:v>
                </c:pt>
                <c:pt idx="931">
                  <c:v>93.2</c:v>
                </c:pt>
                <c:pt idx="932">
                  <c:v>93.300000000000011</c:v>
                </c:pt>
                <c:pt idx="933">
                  <c:v>93.4</c:v>
                </c:pt>
                <c:pt idx="934">
                  <c:v>93.5</c:v>
                </c:pt>
                <c:pt idx="935">
                  <c:v>93.600000000000009</c:v>
                </c:pt>
                <c:pt idx="936">
                  <c:v>93.7</c:v>
                </c:pt>
                <c:pt idx="937">
                  <c:v>93.800000000000011</c:v>
                </c:pt>
                <c:pt idx="938">
                  <c:v>93.9</c:v>
                </c:pt>
                <c:pt idx="939">
                  <c:v>94</c:v>
                </c:pt>
                <c:pt idx="940">
                  <c:v>94.100000000000009</c:v>
                </c:pt>
                <c:pt idx="941">
                  <c:v>94.2</c:v>
                </c:pt>
                <c:pt idx="942">
                  <c:v>94.300000000000011</c:v>
                </c:pt>
                <c:pt idx="943">
                  <c:v>94.4</c:v>
                </c:pt>
                <c:pt idx="944">
                  <c:v>94.5</c:v>
                </c:pt>
                <c:pt idx="945">
                  <c:v>94.600000000000009</c:v>
                </c:pt>
                <c:pt idx="946">
                  <c:v>94.7</c:v>
                </c:pt>
                <c:pt idx="947">
                  <c:v>94.800000000000011</c:v>
                </c:pt>
                <c:pt idx="948">
                  <c:v>94.9</c:v>
                </c:pt>
                <c:pt idx="949">
                  <c:v>95</c:v>
                </c:pt>
                <c:pt idx="950">
                  <c:v>95.100000000000009</c:v>
                </c:pt>
                <c:pt idx="951">
                  <c:v>95.2</c:v>
                </c:pt>
                <c:pt idx="952">
                  <c:v>95.300000000000011</c:v>
                </c:pt>
                <c:pt idx="953">
                  <c:v>95.4</c:v>
                </c:pt>
                <c:pt idx="954">
                  <c:v>95.5</c:v>
                </c:pt>
                <c:pt idx="955">
                  <c:v>95.600000000000009</c:v>
                </c:pt>
                <c:pt idx="956">
                  <c:v>95.7</c:v>
                </c:pt>
                <c:pt idx="957">
                  <c:v>95.800000000000011</c:v>
                </c:pt>
                <c:pt idx="958">
                  <c:v>95.9</c:v>
                </c:pt>
                <c:pt idx="959">
                  <c:v>96</c:v>
                </c:pt>
                <c:pt idx="960">
                  <c:v>96.1</c:v>
                </c:pt>
                <c:pt idx="961">
                  <c:v>96.2</c:v>
                </c:pt>
                <c:pt idx="962">
                  <c:v>96.3</c:v>
                </c:pt>
                <c:pt idx="963">
                  <c:v>96.399999999999991</c:v>
                </c:pt>
                <c:pt idx="964">
                  <c:v>96.5</c:v>
                </c:pt>
                <c:pt idx="965">
                  <c:v>96.6</c:v>
                </c:pt>
                <c:pt idx="966">
                  <c:v>96.7</c:v>
                </c:pt>
                <c:pt idx="967">
                  <c:v>96.8</c:v>
                </c:pt>
                <c:pt idx="968">
                  <c:v>96.899999999999991</c:v>
                </c:pt>
                <c:pt idx="969">
                  <c:v>97</c:v>
                </c:pt>
                <c:pt idx="970">
                  <c:v>97.1</c:v>
                </c:pt>
                <c:pt idx="971">
                  <c:v>97.2</c:v>
                </c:pt>
                <c:pt idx="972">
                  <c:v>97.3</c:v>
                </c:pt>
                <c:pt idx="973">
                  <c:v>97.399999999999991</c:v>
                </c:pt>
                <c:pt idx="974">
                  <c:v>97.5</c:v>
                </c:pt>
                <c:pt idx="975">
                  <c:v>97.6</c:v>
                </c:pt>
                <c:pt idx="976">
                  <c:v>97.7</c:v>
                </c:pt>
                <c:pt idx="977">
                  <c:v>97.8</c:v>
                </c:pt>
                <c:pt idx="978">
                  <c:v>97.899999999999991</c:v>
                </c:pt>
                <c:pt idx="979">
                  <c:v>98</c:v>
                </c:pt>
                <c:pt idx="980">
                  <c:v>98.1</c:v>
                </c:pt>
                <c:pt idx="981">
                  <c:v>98.2</c:v>
                </c:pt>
                <c:pt idx="982">
                  <c:v>98.3</c:v>
                </c:pt>
                <c:pt idx="983">
                  <c:v>98.4</c:v>
                </c:pt>
                <c:pt idx="984">
                  <c:v>98.5</c:v>
                </c:pt>
                <c:pt idx="985">
                  <c:v>98.6</c:v>
                </c:pt>
                <c:pt idx="986">
                  <c:v>98.7</c:v>
                </c:pt>
                <c:pt idx="987">
                  <c:v>98.8</c:v>
                </c:pt>
                <c:pt idx="988">
                  <c:v>98.9</c:v>
                </c:pt>
                <c:pt idx="989">
                  <c:v>99</c:v>
                </c:pt>
                <c:pt idx="990">
                  <c:v>99.1</c:v>
                </c:pt>
                <c:pt idx="991">
                  <c:v>99.2</c:v>
                </c:pt>
                <c:pt idx="992">
                  <c:v>99.3</c:v>
                </c:pt>
                <c:pt idx="993">
                  <c:v>99.4</c:v>
                </c:pt>
                <c:pt idx="994">
                  <c:v>99.5</c:v>
                </c:pt>
                <c:pt idx="995">
                  <c:v>99.6</c:v>
                </c:pt>
                <c:pt idx="996">
                  <c:v>99.7</c:v>
                </c:pt>
                <c:pt idx="997">
                  <c:v>99.8</c:v>
                </c:pt>
                <c:pt idx="998">
                  <c:v>99.9</c:v>
                </c:pt>
                <c:pt idx="999">
                  <c:v>100</c:v>
                </c:pt>
              </c:numCache>
            </c:numRef>
          </c:xVal>
          <c:yVal>
            <c:numRef>
              <c:f>Graphen!$J$2:$J$1002</c:f>
              <c:numCache>
                <c:formatCode>General</c:formatCode>
                <c:ptCount val="1001"/>
                <c:pt idx="0">
                  <c:v>0</c:v>
                </c:pt>
                <c:pt idx="1">
                  <c:v>0.94787882869125362</c:v>
                </c:pt>
                <c:pt idx="2">
                  <c:v>1.8037414184263312</c:v>
                </c:pt>
                <c:pt idx="3">
                  <c:v>2.5833563105401955</c:v>
                </c:pt>
                <c:pt idx="4">
                  <c:v>3.2995776233200602</c:v>
                </c:pt>
                <c:pt idx="5">
                  <c:v>3.9628865471189294</c:v>
                </c:pt>
                <c:pt idx="6">
                  <c:v>4.5818321980633971</c:v>
                </c:pt>
                <c:pt idx="7">
                  <c:v>5.1633905357640053</c:v>
                </c:pt>
                <c:pt idx="8">
                  <c:v>5.7132565738091605</c:v>
                </c:pt>
                <c:pt idx="9">
                  <c:v>6.2360822813691881</c:v>
                </c:pt>
                <c:pt idx="10">
                  <c:v>6.735670269857315</c:v>
                </c:pt>
                <c:pt idx="11">
                  <c:v>7.2151314825117439</c:v>
                </c:pt>
                <c:pt idx="12">
                  <c:v>7.6770135773732822</c:v>
                </c:pt>
                <c:pt idx="13">
                  <c:v>8.1234054506263735</c:v>
                </c:pt>
                <c:pt idx="14">
                  <c:v>8.5560223348873006</c:v>
                </c:pt>
                <c:pt idx="15">
                  <c:v>8.9762750828011786</c:v>
                </c:pt>
                <c:pt idx="16">
                  <c:v>9.3853265752805388</c:v>
                </c:pt>
                <c:pt idx="17">
                  <c:v>9.7841376474074391</c:v>
                </c:pt>
                <c:pt idx="18">
                  <c:v>10.173504480249118</c:v>
                </c:pt>
                <c:pt idx="19">
                  <c:v>10.554089044731334</c:v>
                </c:pt>
                <c:pt idx="20">
                  <c:v>10.926443888909587</c:v>
                </c:pt>
                <c:pt idx="21">
                  <c:v>11.29103231996729</c:v>
                </c:pt>
                <c:pt idx="22">
                  <c:v>11.648244836867994</c:v>
                </c:pt>
                <c:pt idx="23">
                  <c:v>11.998412510504259</c:v>
                </c:pt>
                <c:pt idx="24">
                  <c:v>12.341817878669502</c:v>
                </c:pt>
                <c:pt idx="25">
                  <c:v>12.678703817734808</c:v>
                </c:pt>
                <c:pt idx="26">
                  <c:v>13.009280767066292</c:v>
                </c:pt>
                <c:pt idx="27">
                  <c:v>13.333732612328458</c:v>
                </c:pt>
                <c:pt idx="28">
                  <c:v>13.652221476917672</c:v>
                </c:pt>
                <c:pt idx="29">
                  <c:v>13.964891624445789</c:v>
                </c:pt>
                <c:pt idx="30">
                  <c:v>14.2718726374783</c:v>
                </c:pt>
                <c:pt idx="31">
                  <c:v>14.573282007026744</c:v>
                </c:pt>
                <c:pt idx="32">
                  <c:v>14.869227242296828</c:v>
                </c:pt>
                <c:pt idx="33">
                  <c:v>15.159807589841446</c:v>
                </c:pt>
                <c:pt idx="34">
                  <c:v>15.445115434699028</c:v>
                </c:pt>
                <c:pt idx="35">
                  <c:v>15.725237442607234</c:v>
                </c:pt>
                <c:pt idx="36">
                  <c:v>16.000255491400186</c:v>
                </c:pt>
                <c:pt idx="37">
                  <c:v>16.270247430755724</c:v>
                </c:pt>
                <c:pt idx="38">
                  <c:v>16.535287702179893</c:v>
                </c:pt>
                <c:pt idx="39">
                  <c:v>16.795447845189461</c:v>
                </c:pt>
                <c:pt idx="40">
                  <c:v>17.05079691082836</c:v>
                </c:pt>
                <c:pt idx="41">
                  <c:v>17.301401799725507</c:v>
                </c:pt>
                <c:pt idx="42">
                  <c:v>17.547327538703698</c:v>
                </c:pt>
                <c:pt idx="43">
                  <c:v>17.788637507345385</c:v>
                </c:pt>
                <c:pt idx="44">
                  <c:v>18.025393623801527</c:v>
                </c:pt>
                <c:pt idx="45">
                  <c:v>18.25765649740379</c:v>
                </c:pt>
                <c:pt idx="46">
                  <c:v>18.485485554235392</c:v>
                </c:pt>
                <c:pt idx="47">
                  <c:v>18.708939140672129</c:v>
                </c:pt>
                <c:pt idx="48">
                  <c:v>18.92807460897378</c:v>
                </c:pt>
                <c:pt idx="49">
                  <c:v>19.142948388247618</c:v>
                </c:pt>
                <c:pt idx="50">
                  <c:v>19.353616043489023</c:v>
                </c:pt>
                <c:pt idx="51">
                  <c:v>19.560132324901154</c:v>
                </c:pt>
                <c:pt idx="52">
                  <c:v>19.762551209286809</c:v>
                </c:pt>
                <c:pt idx="53">
                  <c:v>19.960925934972213</c:v>
                </c:pt>
                <c:pt idx="54">
                  <c:v>20.155309031451672</c:v>
                </c:pt>
                <c:pt idx="55">
                  <c:v>20.345752344720712</c:v>
                </c:pt>
                <c:pt idx="56">
                  <c:v>20.532307059086264</c:v>
                </c:pt>
                <c:pt idx="57">
                  <c:v>20.715023716095342</c:v>
                </c:pt>
                <c:pt idx="58">
                  <c:v>20.89395223110499</c:v>
                </c:pt>
                <c:pt idx="59">
                  <c:v>21.069141907919438</c:v>
                </c:pt>
                <c:pt idx="60">
                  <c:v>21.240641451840631</c:v>
                </c:pt>
                <c:pt idx="61">
                  <c:v>21.408498981415136</c:v>
                </c:pt>
                <c:pt idx="62">
                  <c:v>21.572762039106799</c:v>
                </c:pt>
                <c:pt idx="63">
                  <c:v>21.733477601083308</c:v>
                </c:pt>
                <c:pt idx="64">
                  <c:v>21.890692086268661</c:v>
                </c:pt>
                <c:pt idx="65">
                  <c:v>22.044451364786557</c:v>
                </c:pt>
                <c:pt idx="66">
                  <c:v>22.194800765895838</c:v>
                </c:pt>
                <c:pt idx="67">
                  <c:v>22.34178508550092</c:v>
                </c:pt>
                <c:pt idx="68">
                  <c:v>22.485448593304508</c:v>
                </c:pt>
                <c:pt idx="69">
                  <c:v>22.625835039657773</c:v>
                </c:pt>
                <c:pt idx="70">
                  <c:v>22.762987662153101</c:v>
                </c:pt>
                <c:pt idx="71">
                  <c:v>22.896949191995642</c:v>
                </c:pt>
                <c:pt idx="72">
                  <c:v>23.027761860184352</c:v>
                </c:pt>
                <c:pt idx="73">
                  <c:v>23.155467403526515</c:v>
                </c:pt>
                <c:pt idx="74">
                  <c:v>23.280107070506109</c:v>
                </c:pt>
                <c:pt idx="75">
                  <c:v>23.40172162702261</c:v>
                </c:pt>
                <c:pt idx="76">
                  <c:v>23.520351362013542</c:v>
                </c:pt>
                <c:pt idx="77">
                  <c:v>23.636036092971995</c:v>
                </c:pt>
                <c:pt idx="78">
                  <c:v>23.748815171368502</c:v>
                </c:pt>
                <c:pt idx="79">
                  <c:v>23.858727487984499</c:v>
                </c:pt>
                <c:pt idx="80">
                  <c:v>23.965811478163968</c:v>
                </c:pt>
                <c:pt idx="81">
                  <c:v>24.070105126988373</c:v>
                </c:pt>
                <c:pt idx="82">
                  <c:v>24.171645974379185</c:v>
                </c:pt>
                <c:pt idx="83">
                  <c:v>24.270471120131866</c:v>
                </c:pt>
                <c:pt idx="84">
                  <c:v>24.366617228884188</c:v>
                </c:pt>
                <c:pt idx="85">
                  <c:v>24.460120535021623</c:v>
                </c:pt>
                <c:pt idx="86">
                  <c:v>24.551016847522028</c:v>
                </c:pt>
                <c:pt idx="87">
                  <c:v>24.63934155474157</c:v>
                </c:pt>
                <c:pt idx="88">
                  <c:v>24.725129629143446</c:v>
                </c:pt>
                <c:pt idx="89">
                  <c:v>24.80841563197108</c:v>
                </c:pt>
                <c:pt idx="90">
                  <c:v>24.889233717866759</c:v>
                </c:pt>
                <c:pt idx="91">
                  <c:v>24.967617639437297</c:v>
                </c:pt>
                <c:pt idx="92">
                  <c:v>25.04360075176729</c:v>
                </c:pt>
                <c:pt idx="93">
                  <c:v>25.117216016881294</c:v>
                </c:pt>
                <c:pt idx="94">
                  <c:v>25.18849600815545</c:v>
                </c:pt>
                <c:pt idx="95">
                  <c:v>25.257472914679699</c:v>
                </c:pt>
                <c:pt idx="96">
                  <c:v>25.324178545570895</c:v>
                </c:pt>
                <c:pt idx="97">
                  <c:v>25.388644334238119</c:v>
                </c:pt>
                <c:pt idx="98">
                  <c:v>25.450901342600048</c:v>
                </c:pt>
                <c:pt idx="99">
                  <c:v>25.510980265255853</c:v>
                </c:pt>
                <c:pt idx="100">
                  <c:v>25.568911433609525</c:v>
                </c:pt>
                <c:pt idx="101">
                  <c:v>25.624724819948685</c:v>
                </c:pt>
                <c:pt idx="102">
                  <c:v>25.678450041478147</c:v>
                </c:pt>
                <c:pt idx="103">
                  <c:v>25.730116364308913</c:v>
                </c:pt>
                <c:pt idx="104">
                  <c:v>25.779752707403073</c:v>
                </c:pt>
                <c:pt idx="105">
                  <c:v>25.827387646475191</c:v>
                </c:pt>
                <c:pt idx="106">
                  <c:v>25.873049417850563</c:v>
                </c:pt>
                <c:pt idx="107">
                  <c:v>25.916765922280845</c:v>
                </c:pt>
                <c:pt idx="108">
                  <c:v>25.958564728717832</c:v>
                </c:pt>
                <c:pt idx="109">
                  <c:v>25.998473078045247</c:v>
                </c:pt>
                <c:pt idx="110">
                  <c:v>26.03651788676979</c:v>
                </c:pt>
                <c:pt idx="111">
                  <c:v>26.072725750671054</c:v>
                </c:pt>
                <c:pt idx="112">
                  <c:v>26.107122948411675</c:v>
                </c:pt>
                <c:pt idx="113">
                  <c:v>26.13973544510721</c:v>
                </c:pt>
                <c:pt idx="114">
                  <c:v>26.170588895857044</c:v>
                </c:pt>
                <c:pt idx="115">
                  <c:v>26.199708649236094</c:v>
                </c:pt>
                <c:pt idx="116">
                  <c:v>26.22711975074823</c:v>
                </c:pt>
                <c:pt idx="117">
                  <c:v>26.252846946241473</c:v>
                </c:pt>
                <c:pt idx="118">
                  <c:v>26.276914685285636</c:v>
                </c:pt>
                <c:pt idx="119">
                  <c:v>26.299347124512639</c:v>
                </c:pt>
                <c:pt idx="120">
                  <c:v>26.320168130920081</c:v>
                </c:pt>
                <c:pt idx="121">
                  <c:v>26.339401285138312</c:v>
                </c:pt>
                <c:pt idx="122">
                  <c:v>26.357069884661509</c:v>
                </c:pt>
                <c:pt idx="123">
                  <c:v>26.373196947043137</c:v>
                </c:pt>
                <c:pt idx="124">
                  <c:v>26.387805213056101</c:v>
                </c:pt>
                <c:pt idx="125">
                  <c:v>26.400917149818103</c:v>
                </c:pt>
                <c:pt idx="126">
                  <c:v>26.412554953882484</c:v>
                </c:pt>
                <c:pt idx="127">
                  <c:v>26.422740554295</c:v>
                </c:pt>
                <c:pt idx="128">
                  <c:v>26.43149561561679</c:v>
                </c:pt>
                <c:pt idx="129">
                  <c:v>26.438841540914122</c:v>
                </c:pt>
                <c:pt idx="130">
                  <c:v>26.444799474715023</c:v>
                </c:pt>
                <c:pt idx="131">
                  <c:v>26.449390305933282</c:v>
                </c:pt>
                <c:pt idx="132">
                  <c:v>26.452634670760315</c:v>
                </c:pt>
                <c:pt idx="133">
                  <c:v>26.4545529555249</c:v>
                </c:pt>
                <c:pt idx="134">
                  <c:v>26.455165299521518</c:v>
                </c:pt>
                <c:pt idx="135">
                  <c:v>26.45449159780734</c:v>
                </c:pt>
                <c:pt idx="136">
                  <c:v>26.452551503968397</c:v>
                </c:pt>
                <c:pt idx="137">
                  <c:v>26.449364432855198</c:v>
                </c:pt>
                <c:pt idx="138">
                  <c:v>26.444949563288116</c:v>
                </c:pt>
                <c:pt idx="139">
                  <c:v>26.439325840732845</c:v>
                </c:pt>
                <c:pt idx="140">
                  <c:v>26.432511979946401</c:v>
                </c:pt>
                <c:pt idx="141">
                  <c:v>26.424526467593793</c:v>
                </c:pt>
                <c:pt idx="142">
                  <c:v>26.415387564835815</c:v>
                </c:pt>
                <c:pt idx="143">
                  <c:v>26.40511330988825</c:v>
                </c:pt>
                <c:pt idx="144">
                  <c:v>26.393721520552806</c:v>
                </c:pt>
                <c:pt idx="145">
                  <c:v>26.381229796720014</c:v>
                </c:pt>
                <c:pt idx="146">
                  <c:v>26.367655522844455</c:v>
                </c:pt>
                <c:pt idx="147">
                  <c:v>26.353015870392781</c:v>
                </c:pt>
                <c:pt idx="148">
                  <c:v>26.337327800264365</c:v>
                </c:pt>
                <c:pt idx="149">
                  <c:v>26.320608065185521</c:v>
                </c:pt>
                <c:pt idx="150">
                  <c:v>26.302873212076978</c:v>
                </c:pt>
                <c:pt idx="151">
                  <c:v>26.28413958439527</c:v>
                </c:pt>
                <c:pt idx="152">
                  <c:v>26.264423324448281</c:v>
                </c:pt>
                <c:pt idx="153">
                  <c:v>26.243740375685032</c:v>
                </c:pt>
                <c:pt idx="154">
                  <c:v>26.222106484960257</c:v>
                </c:pt>
                <c:pt idx="155">
                  <c:v>26.199537204773851</c:v>
                </c:pt>
                <c:pt idx="156">
                  <c:v>26.176047895485507</c:v>
                </c:pt>
                <c:pt idx="157">
                  <c:v>26.151653727504932</c:v>
                </c:pt>
                <c:pt idx="158">
                  <c:v>26.126369683457742</c:v>
                </c:pt>
                <c:pt idx="159">
                  <c:v>26.100210560327351</c:v>
                </c:pt>
                <c:pt idx="160">
                  <c:v>26.07319097157324</c:v>
                </c:pt>
                <c:pt idx="161">
                  <c:v>26.045325349225656</c:v>
                </c:pt>
                <c:pt idx="162">
                  <c:v>26.016627945957161</c:v>
                </c:pt>
                <c:pt idx="163">
                  <c:v>25.987112837131246</c:v>
                </c:pt>
                <c:pt idx="164">
                  <c:v>25.956793922828226</c:v>
                </c:pt>
                <c:pt idx="165">
                  <c:v>25.925684929848678</c:v>
                </c:pt>
                <c:pt idx="166">
                  <c:v>25.893799413694666</c:v>
                </c:pt>
                <c:pt idx="167">
                  <c:v>25.86115076052911</c:v>
                </c:pt>
                <c:pt idx="168">
                  <c:v>25.827752189113177</c:v>
                </c:pt>
                <c:pt idx="169">
                  <c:v>25.793616752722585</c:v>
                </c:pt>
                <c:pt idx="170">
                  <c:v>25.758757341042219</c:v>
                </c:pt>
                <c:pt idx="171">
                  <c:v>25.723186682040105</c:v>
                </c:pt>
                <c:pt idx="172">
                  <c:v>25.686917343820415</c:v>
                </c:pt>
                <c:pt idx="173">
                  <c:v>25.649961736455829</c:v>
                </c:pt>
                <c:pt idx="174">
                  <c:v>25.612332113799859</c:v>
                </c:pt>
                <c:pt idx="175">
                  <c:v>25.574040575278769</c:v>
                </c:pt>
                <c:pt idx="176">
                  <c:v>25.535099067663772</c:v>
                </c:pt>
                <c:pt idx="177">
                  <c:v>25.495519386823492</c:v>
                </c:pt>
                <c:pt idx="178">
                  <c:v>25.455313179457001</c:v>
                </c:pt>
                <c:pt idx="179">
                  <c:v>25.414491944807612</c:v>
                </c:pt>
                <c:pt idx="180">
                  <c:v>25.373067036357586</c:v>
                </c:pt>
                <c:pt idx="181">
                  <c:v>25.331049663504128</c:v>
                </c:pt>
                <c:pt idx="182">
                  <c:v>25.288450893216666</c:v>
                </c:pt>
                <c:pt idx="183">
                  <c:v>25.245281651675736</c:v>
                </c:pt>
                <c:pt idx="184">
                  <c:v>25.201552725893787</c:v>
                </c:pt>
                <c:pt idx="185">
                  <c:v>25.157274765317641</c:v>
                </c:pt>
                <c:pt idx="186">
                  <c:v>25.112458283413652</c:v>
                </c:pt>
                <c:pt idx="187">
                  <c:v>25.067113659234668</c:v>
                </c:pt>
                <c:pt idx="188">
                  <c:v>25.021251138970118</c:v>
                </c:pt>
                <c:pt idx="189">
                  <c:v>24.974880837478413</c:v>
                </c:pt>
                <c:pt idx="190">
                  <c:v>24.928012739802593</c:v>
                </c:pt>
                <c:pt idx="191">
                  <c:v>24.880656702669032</c:v>
                </c:pt>
                <c:pt idx="192">
                  <c:v>24.832822455969392</c:v>
                </c:pt>
                <c:pt idx="193">
                  <c:v>24.784519604226173</c:v>
                </c:pt>
                <c:pt idx="194">
                  <c:v>24.735757628041995</c:v>
                </c:pt>
                <c:pt idx="195">
                  <c:v>24.68654588553262</c:v>
                </c:pt>
                <c:pt idx="196">
                  <c:v>24.636893613744075</c:v>
                </c:pt>
                <c:pt idx="197">
                  <c:v>24.586809930054105</c:v>
                </c:pt>
                <c:pt idx="198">
                  <c:v>24.536303833557874</c:v>
                </c:pt>
                <c:pt idx="199">
                  <c:v>24.485384206438248</c:v>
                </c:pt>
                <c:pt idx="200">
                  <c:v>24.434059815320893</c:v>
                </c:pt>
                <c:pt idx="201">
                  <c:v>24.382339312614231</c:v>
                </c:pt>
                <c:pt idx="202">
                  <c:v>24.330231237834507</c:v>
                </c:pt>
                <c:pt idx="203">
                  <c:v>24.277744018915932</c:v>
                </c:pt>
                <c:pt idx="204">
                  <c:v>24.224885973506471</c:v>
                </c:pt>
                <c:pt idx="205">
                  <c:v>24.171665310248958</c:v>
                </c:pt>
                <c:pt idx="206">
                  <c:v>24.118090130048106</c:v>
                </c:pt>
                <c:pt idx="207">
                  <c:v>24.064168427323182</c:v>
                </c:pt>
                <c:pt idx="208">
                  <c:v>24.009908091246974</c:v>
                </c:pt>
                <c:pt idx="209">
                  <c:v>23.955316906970641</c:v>
                </c:pt>
                <c:pt idx="210">
                  <c:v>23.900402556835115</c:v>
                </c:pt>
                <c:pt idx="211">
                  <c:v>23.845172621568921</c:v>
                </c:pt>
                <c:pt idx="212">
                  <c:v>23.78963458147263</c:v>
                </c:pt>
                <c:pt idx="213">
                  <c:v>23.733795817589961</c:v>
                </c:pt>
                <c:pt idx="214">
                  <c:v>23.67766361286607</c:v>
                </c:pt>
                <c:pt idx="215">
                  <c:v>23.621245153292627</c:v>
                </c:pt>
                <c:pt idx="216">
                  <c:v>23.564547529040233</c:v>
                </c:pt>
                <c:pt idx="217">
                  <c:v>23.50757773557832</c:v>
                </c:pt>
                <c:pt idx="218">
                  <c:v>23.450342674782171</c:v>
                </c:pt>
                <c:pt idx="219">
                  <c:v>23.392849156027971</c:v>
                </c:pt>
                <c:pt idx="220">
                  <c:v>23.335103897275278</c:v>
                </c:pt>
                <c:pt idx="221">
                  <c:v>23.277113526137668</c:v>
                </c:pt>
                <c:pt idx="222">
                  <c:v>23.2188845809412</c:v>
                </c:pt>
                <c:pt idx="223">
                  <c:v>23.160423511771178</c:v>
                </c:pt>
                <c:pt idx="224">
                  <c:v>23.101736681507099</c:v>
                </c:pt>
                <c:pt idx="225">
                  <c:v>23.042830366846086</c:v>
                </c:pt>
                <c:pt idx="226">
                  <c:v>22.98371075931481</c:v>
                </c:pt>
                <c:pt idx="227">
                  <c:v>22.924383966270209</c:v>
                </c:pt>
                <c:pt idx="228">
                  <c:v>22.86485601188879</c:v>
                </c:pt>
                <c:pt idx="229">
                  <c:v>22.805132838145045</c:v>
                </c:pt>
                <c:pt idx="230">
                  <c:v>22.745220305778851</c:v>
                </c:pt>
                <c:pt idx="231">
                  <c:v>22.685124195251934</c:v>
                </c:pt>
                <c:pt idx="232">
                  <c:v>22.624850207693786</c:v>
                </c:pt>
                <c:pt idx="233">
                  <c:v>22.564403965836842</c:v>
                </c:pt>
                <c:pt idx="234">
                  <c:v>22.503791014941161</c:v>
                </c:pt>
                <c:pt idx="235">
                  <c:v>22.443016823708938</c:v>
                </c:pt>
                <c:pt idx="236">
                  <c:v>22.38208678518847</c:v>
                </c:pt>
                <c:pt idx="237">
                  <c:v>22.321006217668206</c:v>
                </c:pt>
                <c:pt idx="238">
                  <c:v>22.259780365560676</c:v>
                </c:pt>
                <c:pt idx="239">
                  <c:v>22.198414400276494</c:v>
                </c:pt>
                <c:pt idx="240">
                  <c:v>22.136913421088533</c:v>
                </c:pt>
                <c:pt idx="241">
                  <c:v>22.075282455986518</c:v>
                </c:pt>
                <c:pt idx="242">
                  <c:v>22.013526462521828</c:v>
                </c:pt>
                <c:pt idx="243">
                  <c:v>21.951650328643002</c:v>
                </c:pt>
                <c:pt idx="244">
                  <c:v>21.889658873521672</c:v>
                </c:pt>
                <c:pt idx="245">
                  <c:v>21.827556848369401</c:v>
                </c:pt>
                <c:pt idx="246">
                  <c:v>21.765348937245179</c:v>
                </c:pt>
                <c:pt idx="247">
                  <c:v>21.703039757853933</c:v>
                </c:pt>
                <c:pt idx="248">
                  <c:v>21.640633862336006</c:v>
                </c:pt>
                <c:pt idx="249">
                  <c:v>21.578135738047852</c:v>
                </c:pt>
                <c:pt idx="250">
                  <c:v>21.515549808333738</c:v>
                </c:pt>
                <c:pt idx="251">
                  <c:v>21.452880433289042</c:v>
                </c:pt>
                <c:pt idx="252">
                  <c:v>21.390131910514725</c:v>
                </c:pt>
                <c:pt idx="253">
                  <c:v>21.327308475863415</c:v>
                </c:pt>
                <c:pt idx="254">
                  <c:v>21.264414304177109</c:v>
                </c:pt>
                <c:pt idx="255">
                  <c:v>21.201453510016421</c:v>
                </c:pt>
                <c:pt idx="256">
                  <c:v>21.138430148381811</c:v>
                </c:pt>
                <c:pt idx="257">
                  <c:v>21.075348215426622</c:v>
                </c:pt>
                <c:pt idx="258">
                  <c:v>21.012211649161888</c:v>
                </c:pt>
                <c:pt idx="259">
                  <c:v>20.949024330153531</c:v>
                </c:pt>
                <c:pt idx="260">
                  <c:v>20.885790082211411</c:v>
                </c:pt>
                <c:pt idx="261">
                  <c:v>20.822512673070726</c:v>
                </c:pt>
                <c:pt idx="262">
                  <c:v>20.759195815065702</c:v>
                </c:pt>
                <c:pt idx="263">
                  <c:v>20.695843165795726</c:v>
                </c:pt>
                <c:pt idx="264">
                  <c:v>20.632458328783827</c:v>
                </c:pt>
                <c:pt idx="265">
                  <c:v>20.569044854127867</c:v>
                </c:pt>
                <c:pt idx="266">
                  <c:v>20.505606239144342</c:v>
                </c:pt>
                <c:pt idx="267">
                  <c:v>20.442145929004742</c:v>
                </c:pt>
                <c:pt idx="268">
                  <c:v>20.378667317364989</c:v>
                </c:pt>
                <c:pt idx="269">
                  <c:v>20.315173746987625</c:v>
                </c:pt>
                <c:pt idx="270">
                  <c:v>20.251668510356836</c:v>
                </c:pt>
                <c:pt idx="271">
                  <c:v>20.188154850286775</c:v>
                </c:pt>
                <c:pt idx="272">
                  <c:v>20.12463596052282</c:v>
                </c:pt>
                <c:pt idx="273">
                  <c:v>20.06111498633604</c:v>
                </c:pt>
                <c:pt idx="274">
                  <c:v>19.997595025111057</c:v>
                </c:pt>
                <c:pt idx="275">
                  <c:v>19.93407912692712</c:v>
                </c:pt>
                <c:pt idx="276">
                  <c:v>19.870570295132595</c:v>
                </c:pt>
                <c:pt idx="277">
                  <c:v>19.807071486913038</c:v>
                </c:pt>
                <c:pt idx="278">
                  <c:v>19.743585613852805</c:v>
                </c:pt>
                <c:pt idx="279">
                  <c:v>19.680115542490167</c:v>
                </c:pt>
                <c:pt idx="280">
                  <c:v>19.616664094866355</c:v>
                </c:pt>
                <c:pt idx="281">
                  <c:v>19.553234049068166</c:v>
                </c:pt>
                <c:pt idx="282">
                  <c:v>19.489828139764569</c:v>
                </c:pt>
                <c:pt idx="283">
                  <c:v>19.426449058737067</c:v>
                </c:pt>
                <c:pt idx="284">
                  <c:v>19.363099455404146</c:v>
                </c:pt>
                <c:pt idx="285">
                  <c:v>19.299781937339802</c:v>
                </c:pt>
                <c:pt idx="286">
                  <c:v>19.236499070786049</c:v>
                </c:pt>
                <c:pt idx="287">
                  <c:v>19.173253381159665</c:v>
                </c:pt>
                <c:pt idx="288">
                  <c:v>19.110047353553213</c:v>
                </c:pt>
                <c:pt idx="289">
                  <c:v>19.046883433230345</c:v>
                </c:pt>
                <c:pt idx="290">
                  <c:v>18.983764026115381</c:v>
                </c:pt>
                <c:pt idx="291">
                  <c:v>18.920691499277464</c:v>
                </c:pt>
                <c:pt idx="292">
                  <c:v>18.857668181409107</c:v>
                </c:pt>
                <c:pt idx="293">
                  <c:v>18.794696363299312</c:v>
                </c:pt>
                <c:pt idx="294">
                  <c:v>18.731778298301339</c:v>
                </c:pt>
                <c:pt idx="295">
                  <c:v>18.66891620279506</c:v>
                </c:pt>
                <c:pt idx="296">
                  <c:v>18.606112256644114</c:v>
                </c:pt>
                <c:pt idx="297">
                  <c:v>18.543368603647838</c:v>
                </c:pt>
                <c:pt idx="298">
                  <c:v>18.480687351988031</c:v>
                </c:pt>
                <c:pt idx="299">
                  <c:v>18.418070574670629</c:v>
                </c:pt>
                <c:pt idx="300">
                  <c:v>18.355520309962312</c:v>
                </c:pt>
                <c:pt idx="301">
                  <c:v>18.293038561822193</c:v>
                </c:pt>
                <c:pt idx="302">
                  <c:v>18.230627300328464</c:v>
                </c:pt>
                <c:pt idx="303">
                  <c:v>18.168288462100296</c:v>
                </c:pt>
                <c:pt idx="304">
                  <c:v>18.106023950714828</c:v>
                </c:pt>
                <c:pt idx="305">
                  <c:v>18.043835637119447</c:v>
                </c:pt>
                <c:pt idx="306">
                  <c:v>17.981725360039295</c:v>
                </c:pt>
                <c:pt idx="307">
                  <c:v>17.919694926380121</c:v>
                </c:pt>
                <c:pt idx="308">
                  <c:v>17.857746111626614</c:v>
                </c:pt>
                <c:pt idx="309">
                  <c:v>17.795880660236033</c:v>
                </c:pt>
                <c:pt idx="310">
                  <c:v>17.734100286027438</c:v>
                </c:pt>
                <c:pt idx="311">
                  <c:v>17.672406672566424</c:v>
                </c:pt>
                <c:pt idx="312">
                  <c:v>17.610801473545418</c:v>
                </c:pt>
                <c:pt idx="313">
                  <c:v>17.549286313159644</c:v>
                </c:pt>
                <c:pt idx="314">
                  <c:v>17.487862786478878</c:v>
                </c:pt>
                <c:pt idx="315">
                  <c:v>17.426532459814609</c:v>
                </c:pt>
                <c:pt idx="316">
                  <c:v>17.365296871083462</c:v>
                </c:pt>
                <c:pt idx="317">
                  <c:v>17.304157530166012</c:v>
                </c:pt>
                <c:pt idx="318">
                  <c:v>17.243115919261726</c:v>
                </c:pt>
                <c:pt idx="319">
                  <c:v>17.182173493239787</c:v>
                </c:pt>
                <c:pt idx="320">
                  <c:v>17.121331679985836</c:v>
                </c:pt>
                <c:pt idx="321">
                  <c:v>17.060591880744649</c:v>
                </c:pt>
                <c:pt idx="322">
                  <c:v>16.99995547045917</c:v>
                </c:pt>
                <c:pt idx="323">
                  <c:v>16.939423798105249</c:v>
                </c:pt>
                <c:pt idx="324">
                  <c:v>16.878998187022823</c:v>
                </c:pt>
                <c:pt idx="325">
                  <c:v>16.818679935243104</c:v>
                </c:pt>
                <c:pt idx="326">
                  <c:v>16.758470315812168</c:v>
                </c:pt>
                <c:pt idx="327">
                  <c:v>16.698370577110627</c:v>
                </c:pt>
                <c:pt idx="328">
                  <c:v>16.638381943169705</c:v>
                </c:pt>
                <c:pt idx="329">
                  <c:v>16.578505613983683</c:v>
                </c:pt>
                <c:pt idx="330">
                  <c:v>16.51874276581875</c:v>
                </c:pt>
                <c:pt idx="331">
                  <c:v>16.459094551518174</c:v>
                </c:pt>
                <c:pt idx="332">
                  <c:v>16.399562100804069</c:v>
                </c:pt>
                <c:pt idx="333">
                  <c:v>16.34014652057569</c:v>
                </c:pt>
                <c:pt idx="334">
                  <c:v>16.280848895204095</c:v>
                </c:pt>
                <c:pt idx="335">
                  <c:v>16.221670286823567</c:v>
                </c:pt>
                <c:pt idx="336">
                  <c:v>16.162611735619706</c:v>
                </c:pt>
                <c:pt idx="337">
                  <c:v>16.103674260113991</c:v>
                </c:pt>
                <c:pt idx="338">
                  <c:v>16.044858857445217</c:v>
                </c:pt>
                <c:pt idx="339">
                  <c:v>15.986166503647517</c:v>
                </c:pt>
                <c:pt idx="340">
                  <c:v>15.927598153925398</c:v>
                </c:pt>
                <c:pt idx="341">
                  <c:v>15.869154742925275</c:v>
                </c:pt>
                <c:pt idx="342">
                  <c:v>15.810837185004122</c:v>
                </c:pt>
                <c:pt idx="343">
                  <c:v>15.752646374494899</c:v>
                </c:pt>
                <c:pt idx="344">
                  <c:v>15.694583185968812</c:v>
                </c:pt>
                <c:pt idx="345">
                  <c:v>15.636648474494708</c:v>
                </c:pt>
                <c:pt idx="346">
                  <c:v>15.578843075895275</c:v>
                </c:pt>
                <c:pt idx="347">
                  <c:v>15.52116780700042</c:v>
                </c:pt>
                <c:pt idx="348">
                  <c:v>15.463623465897486</c:v>
                </c:pt>
                <c:pt idx="349">
                  <c:v>15.406210832178855</c:v>
                </c:pt>
                <c:pt idx="350">
                  <c:v>15.348930667186403</c:v>
                </c:pt>
                <c:pt idx="351">
                  <c:v>15.291783714253208</c:v>
                </c:pt>
                <c:pt idx="352">
                  <c:v>15.234770698942455</c:v>
                </c:pt>
                <c:pt idx="353">
                  <c:v>15.177892329283532</c:v>
                </c:pt>
                <c:pt idx="354">
                  <c:v>15.121149296005344</c:v>
                </c:pt>
                <c:pt idx="355">
                  <c:v>15.064542272766964</c:v>
                </c:pt>
                <c:pt idx="356">
                  <c:v>15.008071916385568</c:v>
                </c:pt>
                <c:pt idx="357">
                  <c:v>14.95173886706162</c:v>
                </c:pt>
                <c:pt idx="358">
                  <c:v>14.895543748601529</c:v>
                </c:pt>
                <c:pt idx="359">
                  <c:v>14.839487168637744</c:v>
                </c:pt>
                <c:pt idx="360">
                  <c:v>14.783569718846076</c:v>
                </c:pt>
                <c:pt idx="361">
                  <c:v>14.727791975160624</c:v>
                </c:pt>
                <c:pt idx="362">
                  <c:v>14.672154497986238</c:v>
                </c:pt>
                <c:pt idx="363">
                  <c:v>14.616657832408244</c:v>
                </c:pt>
                <c:pt idx="364">
                  <c:v>14.561302508400026</c:v>
                </c:pt>
                <c:pt idx="365">
                  <c:v>14.506089041027902</c:v>
                </c:pt>
                <c:pt idx="366">
                  <c:v>14.451017930653739</c:v>
                </c:pt>
                <c:pt idx="367">
                  <c:v>14.396089663135172</c:v>
                </c:pt>
                <c:pt idx="368">
                  <c:v>14.34130471002336</c:v>
                </c:pt>
                <c:pt idx="369">
                  <c:v>14.286663528758639</c:v>
                </c:pt>
                <c:pt idx="370">
                  <c:v>14.232166562863618</c:v>
                </c:pt>
                <c:pt idx="371">
                  <c:v>14.177814242134154</c:v>
                </c:pt>
                <c:pt idx="372">
                  <c:v>14.123606982828038</c:v>
                </c:pt>
                <c:pt idx="373">
                  <c:v>14.06954518785145</c:v>
                </c:pt>
                <c:pt idx="374">
                  <c:v>14.015629246943259</c:v>
                </c:pt>
                <c:pt idx="375">
                  <c:v>13.961859536857016</c:v>
                </c:pt>
                <c:pt idx="376">
                  <c:v>13.908236421540984</c:v>
                </c:pt>
                <c:pt idx="377">
                  <c:v>13.854760252315863</c:v>
                </c:pt>
                <c:pt idx="378">
                  <c:v>13.801431368050579</c:v>
                </c:pt>
                <c:pt idx="379">
                  <c:v>13.748250095335788</c:v>
                </c:pt>
                <c:pt idx="380">
                  <c:v>13.695216748655577</c:v>
                </c:pt>
                <c:pt idx="381">
                  <c:v>13.642331630556894</c:v>
                </c:pt>
                <c:pt idx="382">
                  <c:v>13.589595031817131</c:v>
                </c:pt>
                <c:pt idx="383">
                  <c:v>13.537007231609582</c:v>
                </c:pt>
                <c:pt idx="384">
                  <c:v>13.484568497667096</c:v>
                </c:pt>
                <c:pt idx="385">
                  <c:v>13.432279086443675</c:v>
                </c:pt>
                <c:pt idx="386">
                  <c:v>13.380139243274177</c:v>
                </c:pt>
                <c:pt idx="387">
                  <c:v>13.328149202532069</c:v>
                </c:pt>
                <c:pt idx="388">
                  <c:v>13.276309187785452</c:v>
                </c:pt>
                <c:pt idx="389">
                  <c:v>13.224619411951041</c:v>
                </c:pt>
                <c:pt idx="390">
                  <c:v>13.173080077446423</c:v>
                </c:pt>
                <c:pt idx="391">
                  <c:v>13.121691376340495</c:v>
                </c:pt>
                <c:pt idx="392">
                  <c:v>13.070453490502077</c:v>
                </c:pt>
                <c:pt idx="393">
                  <c:v>13.019366591746708</c:v>
                </c:pt>
                <c:pt idx="394">
                  <c:v>12.968430841981791</c:v>
                </c:pt>
                <c:pt idx="395">
                  <c:v>12.917646393349941</c:v>
                </c:pt>
                <c:pt idx="396">
                  <c:v>12.867013388370623</c:v>
                </c:pt>
                <c:pt idx="397">
                  <c:v>12.816531960080065</c:v>
                </c:pt>
                <c:pt idx="398">
                  <c:v>12.766202232169505</c:v>
                </c:pt>
                <c:pt idx="399">
                  <c:v>12.716024319121884</c:v>
                </c:pt>
                <c:pt idx="400">
                  <c:v>12.665998326346722</c:v>
                </c:pt>
                <c:pt idx="401">
                  <c:v>12.616124350313527</c:v>
                </c:pt>
                <c:pt idx="402">
                  <c:v>12.566402478683486</c:v>
                </c:pt>
                <c:pt idx="403">
                  <c:v>12.516832790439665</c:v>
                </c:pt>
                <c:pt idx="404">
                  <c:v>12.467415356015561</c:v>
                </c:pt>
                <c:pt idx="405">
                  <c:v>12.418150237422168</c:v>
                </c:pt>
                <c:pt idx="406">
                  <c:v>12.36903748837347</c:v>
                </c:pt>
                <c:pt idx="407">
                  <c:v>12.320077154410429</c:v>
                </c:pt>
                <c:pt idx="408">
                  <c:v>12.271269273023551</c:v>
                </c:pt>
                <c:pt idx="409">
                  <c:v>12.222613873773749</c:v>
                </c:pt>
                <c:pt idx="410">
                  <c:v>12.174110978412122</c:v>
                </c:pt>
                <c:pt idx="411">
                  <c:v>12.125760600997848</c:v>
                </c:pt>
                <c:pt idx="412">
                  <c:v>12.077562748014941</c:v>
                </c:pt>
                <c:pt idx="413">
                  <c:v>12.029517418487522</c:v>
                </c:pt>
                <c:pt idx="414">
                  <c:v>11.981624604093726</c:v>
                </c:pt>
                <c:pt idx="415">
                  <c:v>11.933884289278053</c:v>
                </c:pt>
                <c:pt idx="416">
                  <c:v>11.886296451362607</c:v>
                </c:pt>
                <c:pt idx="417">
                  <c:v>11.838861060656797</c:v>
                </c:pt>
                <c:pt idx="418">
                  <c:v>11.791578080565742</c:v>
                </c:pt>
                <c:pt idx="419">
                  <c:v>11.744447467697436</c:v>
                </c:pt>
                <c:pt idx="420">
                  <c:v>11.697469171968493</c:v>
                </c:pt>
                <c:pt idx="421">
                  <c:v>11.650643136708705</c:v>
                </c:pt>
                <c:pt idx="422">
                  <c:v>11.603969298764206</c:v>
                </c:pt>
                <c:pt idx="423">
                  <c:v>11.557447588599505</c:v>
                </c:pt>
                <c:pt idx="424">
                  <c:v>11.511077930398125</c:v>
                </c:pt>
                <c:pt idx="425">
                  <c:v>11.464860242162191</c:v>
                </c:pt>
                <c:pt idx="426">
                  <c:v>11.418794435810632</c:v>
                </c:pt>
                <c:pt idx="427">
                  <c:v>11.372880417276262</c:v>
                </c:pt>
                <c:pt idx="428">
                  <c:v>11.327118086601608</c:v>
                </c:pt>
                <c:pt idx="429">
                  <c:v>11.281507338033668</c:v>
                </c:pt>
                <c:pt idx="430">
                  <c:v>11.236048060117449</c:v>
                </c:pt>
                <c:pt idx="431">
                  <c:v>11.19074013578822</c:v>
                </c:pt>
                <c:pt idx="432">
                  <c:v>11.145583442462826</c:v>
                </c:pt>
                <c:pt idx="433">
                  <c:v>11.100577852129893</c:v>
                </c:pt>
                <c:pt idx="434">
                  <c:v>11.055723231438634</c:v>
                </c:pt>
                <c:pt idx="435">
                  <c:v>11.011019441786862</c:v>
                </c:pt>
                <c:pt idx="436">
                  <c:v>10.966466339407823</c:v>
                </c:pt>
                <c:pt idx="437">
                  <c:v>10.922063775455884</c:v>
                </c:pt>
                <c:pt idx="438">
                  <c:v>10.877811596091124</c:v>
                </c:pt>
                <c:pt idx="439">
                  <c:v>10.833709642563116</c:v>
                </c:pt>
                <c:pt idx="440">
                  <c:v>10.789757751293436</c:v>
                </c:pt>
                <c:pt idx="441">
                  <c:v>10.745955753957155</c:v>
                </c:pt>
                <c:pt idx="442">
                  <c:v>10.702303477563474</c:v>
                </c:pt>
                <c:pt idx="443">
                  <c:v>10.658800744535242</c:v>
                </c:pt>
                <c:pt idx="444">
                  <c:v>10.615447372787443</c:v>
                </c:pt>
                <c:pt idx="445">
                  <c:v>10.57224317580479</c:v>
                </c:pt>
                <c:pt idx="446">
                  <c:v>10.52918796271838</c:v>
                </c:pt>
                <c:pt idx="447">
                  <c:v>10.486281538381197</c:v>
                </c:pt>
                <c:pt idx="448">
                  <c:v>10.443523703442946</c:v>
                </c:pt>
                <c:pt idx="449">
                  <c:v>10.400914254423682</c:v>
                </c:pt>
                <c:pt idx="450">
                  <c:v>10.358452983786716</c:v>
                </c:pt>
                <c:pt idx="451">
                  <c:v>10.316139680010513</c:v>
                </c:pt>
                <c:pt idx="452">
                  <c:v>10.273974127659633</c:v>
                </c:pt>
                <c:pt idx="453">
                  <c:v>10.231956107454913</c:v>
                </c:pt>
                <c:pt idx="454">
                  <c:v>10.190085396342649</c:v>
                </c:pt>
                <c:pt idx="455">
                  <c:v>10.148361767563038</c:v>
                </c:pt>
                <c:pt idx="456">
                  <c:v>10.106784990717482</c:v>
                </c:pt>
                <c:pt idx="457">
                  <c:v>10.065354831835458</c:v>
                </c:pt>
                <c:pt idx="458">
                  <c:v>10.024071053440085</c:v>
                </c:pt>
                <c:pt idx="459">
                  <c:v>9.9829334146132176</c:v>
                </c:pt>
                <c:pt idx="460">
                  <c:v>9.9419416710595971</c:v>
                </c:pt>
                <c:pt idx="461">
                  <c:v>9.9010955751699949</c:v>
                </c:pt>
                <c:pt idx="462">
                  <c:v>9.8603948760839408</c:v>
                </c:pt>
                <c:pt idx="463">
                  <c:v>9.8198393197512637</c:v>
                </c:pt>
                <c:pt idx="464">
                  <c:v>9.7794286489931253</c:v>
                </c:pt>
                <c:pt idx="465">
                  <c:v>9.7391626035620718</c:v>
                </c:pt>
                <c:pt idx="466">
                  <c:v>9.6990409202015577</c:v>
                </c:pt>
                <c:pt idx="467">
                  <c:v>9.6590633327043331</c:v>
                </c:pt>
                <c:pt idx="468">
                  <c:v>9.6192295719705427</c:v>
                </c:pt>
                <c:pt idx="469">
                  <c:v>9.5795393660647381</c:v>
                </c:pt>
                <c:pt idx="470">
                  <c:v>9.5399924402722238</c:v>
                </c:pt>
                <c:pt idx="471">
                  <c:v>9.5005885171547995</c:v>
                </c:pt>
                <c:pt idx="472">
                  <c:v>9.4613273166056313</c:v>
                </c:pt>
                <c:pt idx="473">
                  <c:v>9.4222085559035627</c:v>
                </c:pt>
                <c:pt idx="474">
                  <c:v>9.3832319497665733</c:v>
                </c:pt>
                <c:pt idx="475">
                  <c:v>9.3443972104046846</c:v>
                </c:pt>
                <c:pt idx="476">
                  <c:v>9.3057040475720125</c:v>
                </c:pt>
                <c:pt idx="477">
                  <c:v>9.2671521686183844</c:v>
                </c:pt>
                <c:pt idx="478">
                  <c:v>9.228741278539994</c:v>
                </c:pt>
                <c:pt idx="479">
                  <c:v>9.1904710800296598</c:v>
                </c:pt>
                <c:pt idx="480">
                  <c:v>9.1523412735262966</c:v>
                </c:pt>
                <c:pt idx="481">
                  <c:v>9.1143515572636975</c:v>
                </c:pt>
                <c:pt idx="482">
                  <c:v>9.0765016273188088</c:v>
                </c:pt>
                <c:pt idx="483">
                  <c:v>9.0387911776592951</c:v>
                </c:pt>
                <c:pt idx="484">
                  <c:v>9.0012199001904083</c:v>
                </c:pt>
                <c:pt idx="485">
                  <c:v>8.9637874848014754</c:v>
                </c:pt>
                <c:pt idx="486">
                  <c:v>8.9264936194114846</c:v>
                </c:pt>
                <c:pt idx="487">
                  <c:v>8.8893379900142602</c:v>
                </c:pt>
                <c:pt idx="488">
                  <c:v>8.8523202807230117</c:v>
                </c:pt>
                <c:pt idx="489">
                  <c:v>8.8154401738142045</c:v>
                </c:pt>
                <c:pt idx="490">
                  <c:v>8.7786973497710274</c:v>
                </c:pt>
                <c:pt idx="491">
                  <c:v>8.7420914873260198</c:v>
                </c:pt>
                <c:pt idx="492">
                  <c:v>8.7056222635034057</c:v>
                </c:pt>
                <c:pt idx="493">
                  <c:v>8.6692893536607585</c:v>
                </c:pt>
                <c:pt idx="494">
                  <c:v>8.6330924315299633</c:v>
                </c:pt>
                <c:pt idx="495">
                  <c:v>8.5970311692578978</c:v>
                </c:pt>
                <c:pt idx="496">
                  <c:v>8.5611052374463767</c:v>
                </c:pt>
                <c:pt idx="497">
                  <c:v>8.5253143051916567</c:v>
                </c:pt>
                <c:pt idx="498">
                  <c:v>8.4896580401232793</c:v>
                </c:pt>
                <c:pt idx="499">
                  <c:v>8.454136108442647</c:v>
                </c:pt>
                <c:pt idx="500">
                  <c:v>8.4187481749607986</c:v>
                </c:pt>
                <c:pt idx="501">
                  <c:v>8.383493903135852</c:v>
                </c:pt>
                <c:pt idx="502">
                  <c:v>8.348372955109852</c:v>
                </c:pt>
                <c:pt idx="503">
                  <c:v>8.3133849917451883</c:v>
                </c:pt>
                <c:pt idx="504">
                  <c:v>8.278529672660472</c:v>
                </c:pt>
                <c:pt idx="505">
                  <c:v>8.2438066562659085</c:v>
                </c:pt>
                <c:pt idx="506">
                  <c:v>8.2092155997983216</c:v>
                </c:pt>
                <c:pt idx="507">
                  <c:v>8.1747561593554856</c:v>
                </c:pt>
                <c:pt idx="508">
                  <c:v>8.1404279899301333</c:v>
                </c:pt>
                <c:pt idx="509">
                  <c:v>8.1062307454434634</c:v>
                </c:pt>
                <c:pt idx="510">
                  <c:v>8.0721640787782523</c:v>
                </c:pt>
                <c:pt idx="511">
                  <c:v>8.0382276418113623</c:v>
                </c:pt>
                <c:pt idx="512">
                  <c:v>8.004421085445923</c:v>
                </c:pt>
                <c:pt idx="513">
                  <c:v>7.9707440596430681</c:v>
                </c:pt>
                <c:pt idx="514">
                  <c:v>7.9371962134531637</c:v>
                </c:pt>
                <c:pt idx="515">
                  <c:v>7.9037771950466125</c:v>
                </c:pt>
                <c:pt idx="516">
                  <c:v>7.8704866517443151</c:v>
                </c:pt>
                <c:pt idx="517">
                  <c:v>7.8373242300476846</c:v>
                </c:pt>
                <c:pt idx="518">
                  <c:v>7.804289575668081</c:v>
                </c:pt>
                <c:pt idx="519">
                  <c:v>7.7713823335560592</c:v>
                </c:pt>
                <c:pt idx="520">
                  <c:v>7.738602147930127</c:v>
                </c:pt>
                <c:pt idx="521">
                  <c:v>7.7059486623049747</c:v>
                </c:pt>
                <c:pt idx="522">
                  <c:v>7.6734215195195716</c:v>
                </c:pt>
                <c:pt idx="523">
                  <c:v>7.6410203617646042</c:v>
                </c:pt>
                <c:pt idx="524">
                  <c:v>7.6087448306096341</c:v>
                </c:pt>
                <c:pt idx="525">
                  <c:v>7.5765945670299262</c:v>
                </c:pt>
                <c:pt idx="526">
                  <c:v>7.5445692114328118</c:v>
                </c:pt>
                <c:pt idx="527">
                  <c:v>7.5126684036837394</c:v>
                </c:pt>
                <c:pt idx="528">
                  <c:v>7.4808917831318249</c:v>
                </c:pt>
                <c:pt idx="529">
                  <c:v>7.4492389886353045</c:v>
                </c:pt>
                <c:pt idx="530">
                  <c:v>7.4177096585862889</c:v>
                </c:pt>
                <c:pt idx="531">
                  <c:v>7.3863034309354116</c:v>
                </c:pt>
                <c:pt idx="532">
                  <c:v>7.3550199432160008</c:v>
                </c:pt>
                <c:pt idx="533">
                  <c:v>7.3238588325679741</c:v>
                </c:pt>
                <c:pt idx="534">
                  <c:v>7.292819735761368</c:v>
                </c:pt>
                <c:pt idx="535">
                  <c:v>7.2619022892194192</c:v>
                </c:pt>
                <c:pt idx="536">
                  <c:v>7.2311061290414651</c:v>
                </c:pt>
                <c:pt idx="537">
                  <c:v>7.2004308910255057</c:v>
                </c:pt>
                <c:pt idx="538">
                  <c:v>7.1698762106902727</c:v>
                </c:pt>
                <c:pt idx="539">
                  <c:v>7.1394417232970886</c:v>
                </c:pt>
                <c:pt idx="540">
                  <c:v>7.1091270638715072</c:v>
                </c:pt>
                <c:pt idx="541">
                  <c:v>7.078931867224397</c:v>
                </c:pt>
                <c:pt idx="542">
                  <c:v>7.0488557679729125</c:v>
                </c:pt>
                <c:pt idx="543">
                  <c:v>7.0188984005610839</c:v>
                </c:pt>
                <c:pt idx="544">
                  <c:v>6.9890593992800127</c:v>
                </c:pt>
                <c:pt idx="545">
                  <c:v>6.9593383982879899</c:v>
                </c:pt>
                <c:pt idx="546">
                  <c:v>6.9297350316301021</c:v>
                </c:pt>
                <c:pt idx="547">
                  <c:v>6.9002489332576076</c:v>
                </c:pt>
                <c:pt idx="548">
                  <c:v>6.8708797370470567</c:v>
                </c:pt>
                <c:pt idx="549">
                  <c:v>6.8416270768191172</c:v>
                </c:pt>
                <c:pt idx="550">
                  <c:v>6.8124905863570744</c:v>
                </c:pt>
                <c:pt idx="551">
                  <c:v>6.7834698994250644</c:v>
                </c:pt>
                <c:pt idx="552">
                  <c:v>6.7545646497860581</c:v>
                </c:pt>
                <c:pt idx="553">
                  <c:v>6.7257744712195997</c:v>
                </c:pt>
                <c:pt idx="554">
                  <c:v>6.6970989975391424</c:v>
                </c:pt>
                <c:pt idx="555">
                  <c:v>6.6685378626092424</c:v>
                </c:pt>
                <c:pt idx="556">
                  <c:v>6.6400907003624745</c:v>
                </c:pt>
                <c:pt idx="557">
                  <c:v>6.6117571448160453</c:v>
                </c:pt>
                <c:pt idx="558">
                  <c:v>6.5835368300880948</c:v>
                </c:pt>
                <c:pt idx="559">
                  <c:v>6.5554293904139485</c:v>
                </c:pt>
                <c:pt idx="560">
                  <c:v>6.5274344601618797</c:v>
                </c:pt>
                <c:pt idx="561">
                  <c:v>6.4995516738487353</c:v>
                </c:pt>
                <c:pt idx="562">
                  <c:v>6.4717806661554063</c:v>
                </c:pt>
                <c:pt idx="563">
                  <c:v>6.4441210719417725</c:v>
                </c:pt>
                <c:pt idx="564">
                  <c:v>6.4165725262617634</c:v>
                </c:pt>
                <c:pt idx="565">
                  <c:v>6.3891346643779396</c:v>
                </c:pt>
                <c:pt idx="566">
                  <c:v>6.3618071217759278</c:v>
                </c:pt>
                <c:pt idx="567">
                  <c:v>6.3345895341785656</c:v>
                </c:pt>
                <c:pt idx="568">
                  <c:v>6.3074815375599282</c:v>
                </c:pt>
                <c:pt idx="569">
                  <c:v>6.2804827681590396</c:v>
                </c:pt>
                <c:pt idx="570">
                  <c:v>6.2535928624933437</c:v>
                </c:pt>
                <c:pt idx="571">
                  <c:v>6.2268114573720812</c:v>
                </c:pt>
                <c:pt idx="572">
                  <c:v>6.2001381899092518</c:v>
                </c:pt>
                <c:pt idx="573">
                  <c:v>6.1735726975366267</c:v>
                </c:pt>
                <c:pt idx="574">
                  <c:v>6.1471146180162615</c:v>
                </c:pt>
                <c:pt idx="575">
                  <c:v>6.1207635894529959</c:v>
                </c:pt>
                <c:pt idx="576">
                  <c:v>6.0945192503067087</c:v>
                </c:pt>
                <c:pt idx="577">
                  <c:v>6.0683812394043342</c:v>
                </c:pt>
                <c:pt idx="578">
                  <c:v>6.0423491959516396</c:v>
                </c:pt>
                <c:pt idx="579">
                  <c:v>6.0164227595449482</c:v>
                </c:pt>
                <c:pt idx="580">
                  <c:v>5.9906015701825384</c:v>
                </c:pt>
                <c:pt idx="581">
                  <c:v>5.9648852682758005</c:v>
                </c:pt>
                <c:pt idx="582">
                  <c:v>5.9392734946604762</c:v>
                </c:pt>
                <c:pt idx="583">
                  <c:v>5.913765890607305</c:v>
                </c:pt>
                <c:pt idx="584">
                  <c:v>5.8883620978328688</c:v>
                </c:pt>
                <c:pt idx="585">
                  <c:v>5.8630617585099678</c:v>
                </c:pt>
                <c:pt idx="586">
                  <c:v>5.8378645152780084</c:v>
                </c:pt>
                <c:pt idx="587">
                  <c:v>5.8127700112530878</c:v>
                </c:pt>
                <c:pt idx="588">
                  <c:v>5.78777789003792</c:v>
                </c:pt>
                <c:pt idx="589">
                  <c:v>5.7628877957316869</c:v>
                </c:pt>
                <c:pt idx="590">
                  <c:v>5.7380993729396144</c:v>
                </c:pt>
                <c:pt idx="591">
                  <c:v>5.7134122667823251</c:v>
                </c:pt>
                <c:pt idx="592">
                  <c:v>5.6888261229052004</c:v>
                </c:pt>
                <c:pt idx="593">
                  <c:v>5.6643405874874295</c:v>
                </c:pt>
                <c:pt idx="594">
                  <c:v>5.6399553072509878</c:v>
                </c:pt>
                <c:pt idx="595">
                  <c:v>5.6156699294692949</c:v>
                </c:pt>
                <c:pt idx="596">
                  <c:v>5.5914841019759622</c:v>
                </c:pt>
                <c:pt idx="597">
                  <c:v>5.5673974731731581</c:v>
                </c:pt>
                <c:pt idx="598">
                  <c:v>5.5434096920399023</c:v>
                </c:pt>
                <c:pt idx="599">
                  <c:v>5.5195204081402478</c:v>
                </c:pt>
                <c:pt idx="600">
                  <c:v>5.4957292716312081</c:v>
                </c:pt>
                <c:pt idx="601">
                  <c:v>5.4720359332707158</c:v>
                </c:pt>
                <c:pt idx="602">
                  <c:v>5.4484400444250936</c:v>
                </c:pt>
                <c:pt idx="603">
                  <c:v>5.4249412570768616</c:v>
                </c:pt>
                <c:pt idx="604">
                  <c:v>5.4015392238319038</c:v>
                </c:pt>
                <c:pt idx="605">
                  <c:v>5.3782335979268243</c:v>
                </c:pt>
                <c:pt idx="606">
                  <c:v>5.3550240332361136</c:v>
                </c:pt>
                <c:pt idx="607">
                  <c:v>5.3319101842789971</c:v>
                </c:pt>
                <c:pt idx="608">
                  <c:v>5.3088917062263787</c:v>
                </c:pt>
                <c:pt idx="609">
                  <c:v>5.2859682549074494</c:v>
                </c:pt>
                <c:pt idx="610">
                  <c:v>5.2631394868163337</c:v>
                </c:pt>
                <c:pt idx="611">
                  <c:v>5.240405059118479</c:v>
                </c:pt>
                <c:pt idx="612">
                  <c:v>5.2177646296569584</c:v>
                </c:pt>
                <c:pt idx="613">
                  <c:v>5.1952178569586831</c:v>
                </c:pt>
                <c:pt idx="614">
                  <c:v>5.1727644002403688</c:v>
                </c:pt>
                <c:pt idx="615">
                  <c:v>5.1504039194145737</c:v>
                </c:pt>
                <c:pt idx="616">
                  <c:v>5.1281360750953757</c:v>
                </c:pt>
                <c:pt idx="617">
                  <c:v>5.1059605286041627</c:v>
                </c:pt>
                <c:pt idx="618">
                  <c:v>5.0838769419750465</c:v>
                </c:pt>
                <c:pt idx="619">
                  <c:v>5.0618849779604789</c:v>
                </c:pt>
                <c:pt idx="620">
                  <c:v>5.0399843000363767</c:v>
                </c:pt>
                <c:pt idx="621">
                  <c:v>5.018174572407486</c:v>
                </c:pt>
                <c:pt idx="622">
                  <c:v>4.996455460012367</c:v>
                </c:pt>
                <c:pt idx="623">
                  <c:v>4.9748266285283611</c:v>
                </c:pt>
                <c:pt idx="624">
                  <c:v>4.9532877443766337</c:v>
                </c:pt>
                <c:pt idx="625">
                  <c:v>4.9318384747266242</c:v>
                </c:pt>
                <c:pt idx="626">
                  <c:v>4.9104784875009351</c:v>
                </c:pt>
                <c:pt idx="627">
                  <c:v>4.889207451379785</c:v>
                </c:pt>
                <c:pt idx="628">
                  <c:v>4.8680250358054469</c:v>
                </c:pt>
                <c:pt idx="629">
                  <c:v>4.8469309109865133</c:v>
                </c:pt>
                <c:pt idx="630">
                  <c:v>4.8259247479022163</c:v>
                </c:pt>
                <c:pt idx="631">
                  <c:v>4.8050062183065458</c:v>
                </c:pt>
                <c:pt idx="632">
                  <c:v>4.784174994732151</c:v>
                </c:pt>
                <c:pt idx="633">
                  <c:v>4.7634307504944005</c:v>
                </c:pt>
                <c:pt idx="634">
                  <c:v>4.7427731596951492</c:v>
                </c:pt>
                <c:pt idx="635">
                  <c:v>4.7222018972264337</c:v>
                </c:pt>
                <c:pt idx="636">
                  <c:v>4.7017166387741893</c:v>
                </c:pt>
                <c:pt idx="637">
                  <c:v>4.6813170608217476</c:v>
                </c:pt>
                <c:pt idx="638">
                  <c:v>4.6610028406532216</c:v>
                </c:pt>
                <c:pt idx="639">
                  <c:v>4.6407736563569637</c:v>
                </c:pt>
                <c:pt idx="640">
                  <c:v>4.620629186828781</c:v>
                </c:pt>
                <c:pt idx="641">
                  <c:v>4.6005691117751271</c:v>
                </c:pt>
                <c:pt idx="642">
                  <c:v>4.5805931117161522</c:v>
                </c:pt>
                <c:pt idx="643">
                  <c:v>4.5607008679887802</c:v>
                </c:pt>
                <c:pt idx="644">
                  <c:v>4.5408920627495686</c:v>
                </c:pt>
                <c:pt idx="645">
                  <c:v>4.5211663789775773</c:v>
                </c:pt>
                <c:pt idx="646">
                  <c:v>4.5015235004770799</c:v>
                </c:pt>
                <c:pt idx="647">
                  <c:v>4.4819631118802352</c:v>
                </c:pt>
                <c:pt idx="648">
                  <c:v>4.4624848986497385</c:v>
                </c:pt>
                <c:pt idx="649">
                  <c:v>4.4430885470812793</c:v>
                </c:pt>
                <c:pt idx="650">
                  <c:v>4.4237737443059739</c:v>
                </c:pt>
                <c:pt idx="651">
                  <c:v>4.4045401782927076</c:v>
                </c:pt>
                <c:pt idx="652">
                  <c:v>4.3853875378504599</c:v>
                </c:pt>
                <c:pt idx="653">
                  <c:v>4.3663155126304769</c:v>
                </c:pt>
                <c:pt idx="654">
                  <c:v>4.3473237931283801</c:v>
                </c:pt>
                <c:pt idx="655">
                  <c:v>4.3284120706862161</c:v>
                </c:pt>
                <c:pt idx="656">
                  <c:v>4.3095800374945243</c:v>
                </c:pt>
                <c:pt idx="657">
                  <c:v>4.2908273865941595</c:v>
                </c:pt>
                <c:pt idx="658">
                  <c:v>4.2721538118780877</c:v>
                </c:pt>
                <c:pt idx="659">
                  <c:v>4.2535590080933181</c:v>
                </c:pt>
                <c:pt idx="660">
                  <c:v>4.2350426708424784</c:v>
                </c:pt>
                <c:pt idx="661">
                  <c:v>4.2166044965854814</c:v>
                </c:pt>
                <c:pt idx="662">
                  <c:v>4.1982441826411376</c:v>
                </c:pt>
                <c:pt idx="663">
                  <c:v>4.1799614271885659</c:v>
                </c:pt>
                <c:pt idx="664">
                  <c:v>4.1617559292687218</c:v>
                </c:pt>
                <c:pt idx="665">
                  <c:v>4.1436273887857391</c:v>
                </c:pt>
                <c:pt idx="666">
                  <c:v>4.1255755065082482</c:v>
                </c:pt>
                <c:pt idx="667">
                  <c:v>4.1075999840706059</c:v>
                </c:pt>
                <c:pt idx="668">
                  <c:v>4.0897005239741269</c:v>
                </c:pt>
                <c:pt idx="669">
                  <c:v>4.0718768295881747</c:v>
                </c:pt>
                <c:pt idx="670">
                  <c:v>4.0541286051512868</c:v>
                </c:pt>
                <c:pt idx="671">
                  <c:v>4.0364555557721182</c:v>
                </c:pt>
                <c:pt idx="672">
                  <c:v>4.0188573874304279</c:v>
                </c:pt>
                <c:pt idx="673">
                  <c:v>4.0013338069779856</c:v>
                </c:pt>
                <c:pt idx="674">
                  <c:v>3.9838845221394439</c:v>
                </c:pt>
                <c:pt idx="675">
                  <c:v>3.9665092415130929</c:v>
                </c:pt>
                <c:pt idx="676">
                  <c:v>3.9492076745715456</c:v>
                </c:pt>
                <c:pt idx="677">
                  <c:v>3.931979531662495</c:v>
                </c:pt>
                <c:pt idx="678">
                  <c:v>3.9148245240093238</c:v>
                </c:pt>
                <c:pt idx="679">
                  <c:v>3.8977423637116879</c:v>
                </c:pt>
                <c:pt idx="680">
                  <c:v>3.8807327637460256</c:v>
                </c:pt>
                <c:pt idx="681">
                  <c:v>3.8637954379659787</c:v>
                </c:pt>
                <c:pt idx="682">
                  <c:v>3.8469301011029455</c:v>
                </c:pt>
                <c:pt idx="683">
                  <c:v>3.8301364687663737</c:v>
                </c:pt>
                <c:pt idx="684">
                  <c:v>3.813414257444034</c:v>
                </c:pt>
                <c:pt idx="685">
                  <c:v>3.7967631845024736</c:v>
                </c:pt>
                <c:pt idx="686">
                  <c:v>3.7801829681870296</c:v>
                </c:pt>
                <c:pt idx="687">
                  <c:v>3.7636733276222514</c:v>
                </c:pt>
                <c:pt idx="688">
                  <c:v>3.7472339828118275</c:v>
                </c:pt>
                <c:pt idx="689">
                  <c:v>3.730864654638848</c:v>
                </c:pt>
                <c:pt idx="690">
                  <c:v>3.7145650648657464</c:v>
                </c:pt>
                <c:pt idx="691">
                  <c:v>3.6983349361344007</c:v>
                </c:pt>
                <c:pt idx="692">
                  <c:v>3.6821739919660033</c:v>
                </c:pt>
                <c:pt idx="693">
                  <c:v>3.6660819567611034</c:v>
                </c:pt>
                <c:pt idx="694">
                  <c:v>3.650058555799391</c:v>
                </c:pt>
                <c:pt idx="695">
                  <c:v>3.6341035152396071</c:v>
                </c:pt>
                <c:pt idx="696">
                  <c:v>3.6182165621192834</c:v>
                </c:pt>
                <c:pt idx="697">
                  <c:v>3.6023974243545815</c:v>
                </c:pt>
                <c:pt idx="698">
                  <c:v>3.5866458307400317</c:v>
                </c:pt>
                <c:pt idx="699">
                  <c:v>3.5709615109480657</c:v>
                </c:pt>
                <c:pt idx="700">
                  <c:v>3.5553441955288583</c:v>
                </c:pt>
                <c:pt idx="701">
                  <c:v>3.5397936159098315</c:v>
                </c:pt>
                <c:pt idx="702">
                  <c:v>3.5243095043952781</c:v>
                </c:pt>
                <c:pt idx="703">
                  <c:v>3.5088915941658341</c:v>
                </c:pt>
                <c:pt idx="704">
                  <c:v>3.4935396192781192</c:v>
                </c:pt>
                <c:pt idx="705">
                  <c:v>3.4782533146640344</c:v>
                </c:pt>
                <c:pt idx="706">
                  <c:v>3.463032416130329</c:v>
                </c:pt>
                <c:pt idx="707">
                  <c:v>3.447876660357986</c:v>
                </c:pt>
                <c:pt idx="708">
                  <c:v>3.4327857849015126</c:v>
                </c:pt>
                <c:pt idx="709">
                  <c:v>3.4177595281883986</c:v>
                </c:pt>
                <c:pt idx="710">
                  <c:v>3.402797629518318</c:v>
                </c:pt>
                <c:pt idx="711">
                  <c:v>3.3878998290624294</c:v>
                </c:pt>
                <c:pt idx="712">
                  <c:v>3.3730658678626644</c:v>
                </c:pt>
                <c:pt idx="713">
                  <c:v>3.3582954878309246</c:v>
                </c:pt>
                <c:pt idx="714">
                  <c:v>3.3435884317481976</c:v>
                </c:pt>
                <c:pt idx="715">
                  <c:v>3.3289444432637976</c:v>
                </c:pt>
                <c:pt idx="716">
                  <c:v>3.3143632668944485</c:v>
                </c:pt>
                <c:pt idx="717">
                  <c:v>3.299844648023369</c:v>
                </c:pt>
                <c:pt idx="718">
                  <c:v>3.2853883328993834</c:v>
                </c:pt>
                <c:pt idx="719">
                  <c:v>3.270994068635904</c:v>
                </c:pt>
                <c:pt idx="720">
                  <c:v>3.2566616032099844</c:v>
                </c:pt>
                <c:pt idx="721">
                  <c:v>3.242390685461316</c:v>
                </c:pt>
                <c:pt idx="722">
                  <c:v>3.2281810650911504</c:v>
                </c:pt>
                <c:pt idx="723">
                  <c:v>3.2140324926612522</c:v>
                </c:pt>
                <c:pt idx="724">
                  <c:v>3.1999447195928368</c:v>
                </c:pt>
                <c:pt idx="725">
                  <c:v>3.1859174981653631</c:v>
                </c:pt>
                <c:pt idx="726">
                  <c:v>3.171950581515528</c:v>
                </c:pt>
                <c:pt idx="727">
                  <c:v>3.1580437236360011</c:v>
                </c:pt>
                <c:pt idx="728">
                  <c:v>3.1441966793742759</c:v>
                </c:pt>
                <c:pt idx="729">
                  <c:v>3.1304092044314022</c:v>
                </c:pt>
                <c:pt idx="730">
                  <c:v>3.116681055360881</c:v>
                </c:pt>
                <c:pt idx="731">
                  <c:v>3.1030119895672685</c:v>
                </c:pt>
                <c:pt idx="732">
                  <c:v>3.0894017653050105</c:v>
                </c:pt>
                <c:pt idx="733">
                  <c:v>3.0758501416770594</c:v>
                </c:pt>
                <c:pt idx="734">
                  <c:v>3.0623568786335671</c:v>
                </c:pt>
                <c:pt idx="735">
                  <c:v>3.0489217369706312</c:v>
                </c:pt>
                <c:pt idx="736">
                  <c:v>3.035544478328811</c:v>
                </c:pt>
                <c:pt idx="737">
                  <c:v>3.02222486519182</c:v>
                </c:pt>
                <c:pt idx="738">
                  <c:v>3.0089626608851106</c:v>
                </c:pt>
                <c:pt idx="739">
                  <c:v>2.9957576295744222</c:v>
                </c:pt>
                <c:pt idx="740">
                  <c:v>2.9826095362644409</c:v>
                </c:pt>
                <c:pt idx="741">
                  <c:v>2.9695181467971707</c:v>
                </c:pt>
                <c:pt idx="742">
                  <c:v>2.9564832278506512</c:v>
                </c:pt>
                <c:pt idx="743">
                  <c:v>2.9435045469373291</c:v>
                </c:pt>
                <c:pt idx="744">
                  <c:v>2.9305818724025885</c:v>
                </c:pt>
                <c:pt idx="745">
                  <c:v>2.9177149734232226</c:v>
                </c:pt>
                <c:pt idx="746">
                  <c:v>2.9049036200059053</c:v>
                </c:pt>
                <c:pt idx="747">
                  <c:v>2.8921475829856207</c:v>
                </c:pt>
                <c:pt idx="748">
                  <c:v>2.8794466340240326</c:v>
                </c:pt>
                <c:pt idx="749">
                  <c:v>2.8668005456079992</c:v>
                </c:pt>
                <c:pt idx="750">
                  <c:v>2.8542090910478435</c:v>
                </c:pt>
                <c:pt idx="751">
                  <c:v>2.8416720444758394</c:v>
                </c:pt>
                <c:pt idx="752">
                  <c:v>2.829189180844478</c:v>
                </c:pt>
                <c:pt idx="753">
                  <c:v>2.8167602759249131</c:v>
                </c:pt>
                <c:pt idx="754">
                  <c:v>2.8043851063051841</c:v>
                </c:pt>
                <c:pt idx="755">
                  <c:v>2.792063449388603</c:v>
                </c:pt>
                <c:pt idx="756">
                  <c:v>2.7797950833920475</c:v>
                </c:pt>
                <c:pt idx="757">
                  <c:v>2.7675797873442352</c:v>
                </c:pt>
                <c:pt idx="758">
                  <c:v>2.7554173410840592</c:v>
                </c:pt>
                <c:pt idx="759">
                  <c:v>2.7433075252587442</c:v>
                </c:pt>
                <c:pt idx="760">
                  <c:v>2.7312501213222129</c:v>
                </c:pt>
                <c:pt idx="761">
                  <c:v>2.7192449115332566</c:v>
                </c:pt>
                <c:pt idx="762">
                  <c:v>2.7072916789537556</c:v>
                </c:pt>
                <c:pt idx="763">
                  <c:v>2.6953902074469953</c:v>
                </c:pt>
                <c:pt idx="764">
                  <c:v>2.6835402816757412</c:v>
                </c:pt>
                <c:pt idx="765">
                  <c:v>2.6717416871004969</c:v>
                </c:pt>
                <c:pt idx="766">
                  <c:v>2.659994209977711</c:v>
                </c:pt>
                <c:pt idx="767">
                  <c:v>2.6482976373578713</c:v>
                </c:pt>
                <c:pt idx="768">
                  <c:v>2.6366517570837606</c:v>
                </c:pt>
                <c:pt idx="769">
                  <c:v>2.6250563577885622</c:v>
                </c:pt>
                <c:pt idx="770">
                  <c:v>2.6135112288939419</c:v>
                </c:pt>
                <c:pt idx="771">
                  <c:v>2.6020161606083274</c:v>
                </c:pt>
                <c:pt idx="772">
                  <c:v>2.5905709439248747</c:v>
                </c:pt>
                <c:pt idx="773">
                  <c:v>2.5791753706196907</c:v>
                </c:pt>
                <c:pt idx="774">
                  <c:v>2.5678292332498822</c:v>
                </c:pt>
                <c:pt idx="775">
                  <c:v>2.556532325151653</c:v>
                </c:pt>
                <c:pt idx="776">
                  <c:v>2.5452844404384232</c:v>
                </c:pt>
                <c:pt idx="777">
                  <c:v>2.534085373998896</c:v>
                </c:pt>
                <c:pt idx="778">
                  <c:v>2.5229349214951071</c:v>
                </c:pt>
                <c:pt idx="779">
                  <c:v>2.5118328793604889</c:v>
                </c:pt>
                <c:pt idx="780">
                  <c:v>2.5007790447979494</c:v>
                </c:pt>
                <c:pt idx="781">
                  <c:v>2.4897732157779391</c:v>
                </c:pt>
                <c:pt idx="782">
                  <c:v>2.4788151910364102</c:v>
                </c:pt>
                <c:pt idx="783">
                  <c:v>2.4679047700729133</c:v>
                </c:pt>
                <c:pt idx="784">
                  <c:v>2.4570417531486455</c:v>
                </c:pt>
                <c:pt idx="785">
                  <c:v>2.4462259412843994</c:v>
                </c:pt>
                <c:pt idx="786">
                  <c:v>2.4354571362586284</c:v>
                </c:pt>
                <c:pt idx="787">
                  <c:v>2.4247351406054078</c:v>
                </c:pt>
                <c:pt idx="788">
                  <c:v>2.4140597576125438</c:v>
                </c:pt>
                <c:pt idx="789">
                  <c:v>2.4034307913193627</c:v>
                </c:pt>
                <c:pt idx="790">
                  <c:v>2.3928480465149913</c:v>
                </c:pt>
                <c:pt idx="791">
                  <c:v>2.3823113287360029</c:v>
                </c:pt>
                <c:pt idx="792">
                  <c:v>2.3718204442647113</c:v>
                </c:pt>
                <c:pt idx="793">
                  <c:v>2.3613752001269166</c:v>
                </c:pt>
                <c:pt idx="794">
                  <c:v>2.3509754040900299</c:v>
                </c:pt>
                <c:pt idx="795">
                  <c:v>2.340620864660901</c:v>
                </c:pt>
                <c:pt idx="796">
                  <c:v>2.3303113910838729</c:v>
                </c:pt>
                <c:pt idx="797">
                  <c:v>2.3200467933387263</c:v>
                </c:pt>
                <c:pt idx="798">
                  <c:v>2.309826882138601</c:v>
                </c:pt>
                <c:pt idx="799">
                  <c:v>2.2996514689279137</c:v>
                </c:pt>
                <c:pt idx="800">
                  <c:v>2.2895203658804095</c:v>
                </c:pt>
                <c:pt idx="801">
                  <c:v>2.2794333858969478</c:v>
                </c:pt>
                <c:pt idx="802">
                  <c:v>2.2693903426036122</c:v>
                </c:pt>
                <c:pt idx="803">
                  <c:v>2.2593910503494845</c:v>
                </c:pt>
                <c:pt idx="804">
                  <c:v>2.2494353242046201</c:v>
                </c:pt>
                <c:pt idx="805">
                  <c:v>2.2395229799580849</c:v>
                </c:pt>
                <c:pt idx="806">
                  <c:v>2.2296538341156409</c:v>
                </c:pt>
                <c:pt idx="807">
                  <c:v>2.219827703897943</c:v>
                </c:pt>
                <c:pt idx="808">
                  <c:v>2.2100444072382524</c:v>
                </c:pt>
                <c:pt idx="809">
                  <c:v>2.2003037627804152</c:v>
                </c:pt>
                <c:pt idx="810">
                  <c:v>2.1906055898767809</c:v>
                </c:pt>
                <c:pt idx="811">
                  <c:v>2.1809497085861076</c:v>
                </c:pt>
                <c:pt idx="812">
                  <c:v>2.1713359396714806</c:v>
                </c:pt>
                <c:pt idx="813">
                  <c:v>2.1617641045981726</c:v>
                </c:pt>
                <c:pt idx="814">
                  <c:v>2.1522340255315795</c:v>
                </c:pt>
                <c:pt idx="815">
                  <c:v>2.1427455253351511</c:v>
                </c:pt>
                <c:pt idx="816">
                  <c:v>2.1332984275682247</c:v>
                </c:pt>
                <c:pt idx="817">
                  <c:v>2.1238925564839448</c:v>
                </c:pt>
                <c:pt idx="818">
                  <c:v>2.1145277370272235</c:v>
                </c:pt>
                <c:pt idx="819">
                  <c:v>2.1052037948324869</c:v>
                </c:pt>
                <c:pt idx="820">
                  <c:v>2.0959205562217829</c:v>
                </c:pt>
                <c:pt idx="821">
                  <c:v>2.0866778482024531</c:v>
                </c:pt>
                <c:pt idx="822">
                  <c:v>2.0774754984651662</c:v>
                </c:pt>
                <c:pt idx="823">
                  <c:v>2.0683133353818119</c:v>
                </c:pt>
                <c:pt idx="824">
                  <c:v>2.0591911880032274</c:v>
                </c:pt>
                <c:pt idx="825">
                  <c:v>2.0501088860573362</c:v>
                </c:pt>
                <c:pt idx="826">
                  <c:v>2.0410662599468341</c:v>
                </c:pt>
                <c:pt idx="827">
                  <c:v>2.0320631407471663</c:v>
                </c:pt>
                <c:pt idx="828">
                  <c:v>2.0230993602044181</c:v>
                </c:pt>
                <c:pt idx="829">
                  <c:v>2.0141747507331749</c:v>
                </c:pt>
                <c:pt idx="830">
                  <c:v>2.0052891454144119</c:v>
                </c:pt>
                <c:pt idx="831">
                  <c:v>1.9964423779934442</c:v>
                </c:pt>
                <c:pt idx="832">
                  <c:v>1.9876342828776834</c:v>
                </c:pt>
                <c:pt idx="833">
                  <c:v>1.9788646951346744</c:v>
                </c:pt>
                <c:pt idx="834">
                  <c:v>1.9701334504898695</c:v>
                </c:pt>
                <c:pt idx="835">
                  <c:v>1.9614403853246332</c:v>
                </c:pt>
                <c:pt idx="836">
                  <c:v>1.9527853366739873</c:v>
                </c:pt>
                <c:pt idx="837">
                  <c:v>1.9441681422246475</c:v>
                </c:pt>
                <c:pt idx="838">
                  <c:v>1.9355886403127807</c:v>
                </c:pt>
                <c:pt idx="839">
                  <c:v>1.9270466699220705</c:v>
                </c:pt>
                <c:pt idx="840">
                  <c:v>1.9185420706813456</c:v>
                </c:pt>
                <c:pt idx="841">
                  <c:v>1.9100746828628035</c:v>
                </c:pt>
                <c:pt idx="842">
                  <c:v>1.9016443473796099</c:v>
                </c:pt>
                <c:pt idx="843">
                  <c:v>1.8932509057839926</c:v>
                </c:pt>
                <c:pt idx="844">
                  <c:v>1.8848942002650146</c:v>
                </c:pt>
                <c:pt idx="845">
                  <c:v>1.8765740736465815</c:v>
                </c:pt>
                <c:pt idx="846">
                  <c:v>1.8682903693852422</c:v>
                </c:pt>
                <c:pt idx="847">
                  <c:v>1.8600429315681686</c:v>
                </c:pt>
                <c:pt idx="848">
                  <c:v>1.8518316049109853</c:v>
                </c:pt>
                <c:pt idx="849">
                  <c:v>1.8436562347557628</c:v>
                </c:pt>
                <c:pt idx="850">
                  <c:v>1.8355166670688632</c:v>
                </c:pt>
                <c:pt idx="851">
                  <c:v>1.8274127484388301</c:v>
                </c:pt>
                <c:pt idx="852">
                  <c:v>1.8193443260743516</c:v>
                </c:pt>
                <c:pt idx="853">
                  <c:v>1.8113112478022084</c:v>
                </c:pt>
                <c:pt idx="854">
                  <c:v>1.8033133620650332</c:v>
                </c:pt>
                <c:pt idx="855">
                  <c:v>1.795350517919418</c:v>
                </c:pt>
                <c:pt idx="856">
                  <c:v>1.7874225650337174</c:v>
                </c:pt>
                <c:pt idx="857">
                  <c:v>1.7795293536859389</c:v>
                </c:pt>
                <c:pt idx="858">
                  <c:v>1.7716707347617922</c:v>
                </c:pt>
                <c:pt idx="859">
                  <c:v>1.7638465597525355</c:v>
                </c:pt>
                <c:pt idx="860">
                  <c:v>1.7560566807529103</c:v>
                </c:pt>
                <c:pt idx="861">
                  <c:v>1.7483009504590299</c:v>
                </c:pt>
                <c:pt idx="862">
                  <c:v>1.7405792221664305</c:v>
                </c:pt>
                <c:pt idx="863">
                  <c:v>1.7328913497678877</c:v>
                </c:pt>
                <c:pt idx="864">
                  <c:v>1.7252371877514379</c:v>
                </c:pt>
                <c:pt idx="865">
                  <c:v>1.7176165911982244</c:v>
                </c:pt>
                <c:pt idx="866">
                  <c:v>1.7100294157805764</c:v>
                </c:pt>
                <c:pt idx="867">
                  <c:v>1.7024755177598418</c:v>
                </c:pt>
                <c:pt idx="868">
                  <c:v>1.6949547539843626</c:v>
                </c:pt>
                <c:pt idx="869">
                  <c:v>1.687466981887439</c:v>
                </c:pt>
                <c:pt idx="870">
                  <c:v>1.6800120594853507</c:v>
                </c:pt>
                <c:pt idx="871">
                  <c:v>1.6725898453751871</c:v>
                </c:pt>
                <c:pt idx="872">
                  <c:v>1.6652001987328839</c:v>
                </c:pt>
                <c:pt idx="873">
                  <c:v>1.6578429793112155</c:v>
                </c:pt>
                <c:pt idx="874">
                  <c:v>1.6505180474376684</c:v>
                </c:pt>
                <c:pt idx="875">
                  <c:v>1.6432252640125224</c:v>
                </c:pt>
                <c:pt idx="876">
                  <c:v>1.6359644905067399</c:v>
                </c:pt>
                <c:pt idx="877">
                  <c:v>1.6287355889600004</c:v>
                </c:pt>
                <c:pt idx="878">
                  <c:v>1.6215384219786502</c:v>
                </c:pt>
                <c:pt idx="879">
                  <c:v>1.6143728527336789</c:v>
                </c:pt>
                <c:pt idx="880">
                  <c:v>1.6072387449587551</c:v>
                </c:pt>
                <c:pt idx="881">
                  <c:v>1.6001359629481886</c:v>
                </c:pt>
                <c:pt idx="882">
                  <c:v>1.5930643715548796</c:v>
                </c:pt>
                <c:pt idx="883">
                  <c:v>1.5860238361884549</c:v>
                </c:pt>
                <c:pt idx="884">
                  <c:v>1.5790142228130863</c:v>
                </c:pt>
                <c:pt idx="885">
                  <c:v>1.5720353979456123</c:v>
                </c:pt>
                <c:pt idx="886">
                  <c:v>1.5650872286536033</c:v>
                </c:pt>
                <c:pt idx="887">
                  <c:v>1.5581695825531934</c:v>
                </c:pt>
                <c:pt idx="888">
                  <c:v>1.5512823278072756</c:v>
                </c:pt>
                <c:pt idx="889">
                  <c:v>1.5444253331234359</c:v>
                </c:pt>
                <c:pt idx="890">
                  <c:v>1.5375984677519736</c:v>
                </c:pt>
                <c:pt idx="891">
                  <c:v>1.5308016014840105</c:v>
                </c:pt>
                <c:pt idx="892">
                  <c:v>1.5240346046493942</c:v>
                </c:pt>
                <c:pt idx="893">
                  <c:v>1.5172973481148655</c:v>
                </c:pt>
                <c:pt idx="894">
                  <c:v>1.5105897032820066</c:v>
                </c:pt>
                <c:pt idx="895">
                  <c:v>1.5039115420853633</c:v>
                </c:pt>
                <c:pt idx="896">
                  <c:v>1.4972627369904077</c:v>
                </c:pt>
                <c:pt idx="897">
                  <c:v>1.4906431609916764</c:v>
                </c:pt>
                <c:pt idx="898">
                  <c:v>1.4840526876108051</c:v>
                </c:pt>
                <c:pt idx="899">
                  <c:v>1.4774911908945214</c:v>
                </c:pt>
                <c:pt idx="900">
                  <c:v>1.4709585454127956</c:v>
                </c:pt>
                <c:pt idx="901">
                  <c:v>1.4644546262569056</c:v>
                </c:pt>
                <c:pt idx="902">
                  <c:v>1.4579793090374442</c:v>
                </c:pt>
                <c:pt idx="903">
                  <c:v>1.4515324698825134</c:v>
                </c:pt>
                <c:pt idx="904">
                  <c:v>1.4451139854356589</c:v>
                </c:pt>
                <c:pt idx="905">
                  <c:v>1.4387237328541087</c:v>
                </c:pt>
                <c:pt idx="906">
                  <c:v>1.4323615898067366</c:v>
                </c:pt>
                <c:pt idx="907">
                  <c:v>1.4260274344722275</c:v>
                </c:pt>
                <c:pt idx="908">
                  <c:v>1.4197211455372307</c:v>
                </c:pt>
                <c:pt idx="909">
                  <c:v>1.4134426021943218</c:v>
                </c:pt>
                <c:pt idx="910">
                  <c:v>1.4071916841402126</c:v>
                </c:pt>
                <c:pt idx="911">
                  <c:v>1.4009682715739036</c:v>
                </c:pt>
                <c:pt idx="912">
                  <c:v>1.3947722451946611</c:v>
                </c:pt>
                <c:pt idx="913">
                  <c:v>1.3886034862002852</c:v>
                </c:pt>
                <c:pt idx="914">
                  <c:v>1.3824618762851897</c:v>
                </c:pt>
                <c:pt idx="915">
                  <c:v>1.3763472976384801</c:v>
                </c:pt>
                <c:pt idx="916">
                  <c:v>1.3702596329421648</c:v>
                </c:pt>
                <c:pt idx="917">
                  <c:v>1.364198765369234</c:v>
                </c:pt>
                <c:pt idx="918">
                  <c:v>1.3581645785818837</c:v>
                </c:pt>
                <c:pt idx="919">
                  <c:v>1.3521569567296245</c:v>
                </c:pt>
                <c:pt idx="920">
                  <c:v>1.3461757844474049</c:v>
                </c:pt>
                <c:pt idx="921">
                  <c:v>1.3402209468538204</c:v>
                </c:pt>
                <c:pt idx="922">
                  <c:v>1.334292329549251</c:v>
                </c:pt>
                <c:pt idx="923">
                  <c:v>1.3283898186140868</c:v>
                </c:pt>
                <c:pt idx="924">
                  <c:v>1.3225133006068064</c:v>
                </c:pt>
                <c:pt idx="925">
                  <c:v>1.3166626625622593</c:v>
                </c:pt>
                <c:pt idx="926">
                  <c:v>1.3108377919897467</c:v>
                </c:pt>
                <c:pt idx="927">
                  <c:v>1.3050385768713022</c:v>
                </c:pt>
                <c:pt idx="928">
                  <c:v>1.2992649056598602</c:v>
                </c:pt>
                <c:pt idx="929">
                  <c:v>1.2935166672774359</c:v>
                </c:pt>
                <c:pt idx="930">
                  <c:v>1.2877937511132769</c:v>
                </c:pt>
                <c:pt idx="931">
                  <c:v>1.2820960470222635</c:v>
                </c:pt>
                <c:pt idx="932">
                  <c:v>1.2764234453228709</c:v>
                </c:pt>
                <c:pt idx="933">
                  <c:v>1.2707758367955539</c:v>
                </c:pt>
                <c:pt idx="934">
                  <c:v>1.2651531126809423</c:v>
                </c:pt>
                <c:pt idx="935">
                  <c:v>1.2595551646779932</c:v>
                </c:pt>
                <c:pt idx="936">
                  <c:v>1.253981884942361</c:v>
                </c:pt>
                <c:pt idx="937">
                  <c:v>1.2484331660845056</c:v>
                </c:pt>
                <c:pt idx="938">
                  <c:v>1.2429089011680043</c:v>
                </c:pt>
                <c:pt idx="939">
                  <c:v>1.2374089837077626</c:v>
                </c:pt>
                <c:pt idx="940">
                  <c:v>1.2319333076683252</c:v>
                </c:pt>
                <c:pt idx="941">
                  <c:v>1.2264817674620572</c:v>
                </c:pt>
                <c:pt idx="942">
                  <c:v>1.2210542579474712</c:v>
                </c:pt>
                <c:pt idx="943">
                  <c:v>1.2156506744274376</c:v>
                </c:pt>
                <c:pt idx="944">
                  <c:v>1.2102709126475237</c:v>
                </c:pt>
                <c:pt idx="945">
                  <c:v>1.2049148687942361</c:v>
                </c:pt>
                <c:pt idx="946">
                  <c:v>1.1995824394932715</c:v>
                </c:pt>
                <c:pt idx="947">
                  <c:v>1.1942735218078597</c:v>
                </c:pt>
                <c:pt idx="948">
                  <c:v>1.1889880132370454</c:v>
                </c:pt>
                <c:pt idx="949">
                  <c:v>1.1837258117139282</c:v>
                </c:pt>
                <c:pt idx="950">
                  <c:v>1.1784868156040611</c:v>
                </c:pt>
                <c:pt idx="951">
                  <c:v>1.1732709237037198</c:v>
                </c:pt>
                <c:pt idx="952">
                  <c:v>1.1680780352381261</c:v>
                </c:pt>
                <c:pt idx="953">
                  <c:v>1.1629080498599214</c:v>
                </c:pt>
                <c:pt idx="954">
                  <c:v>1.157760867647361</c:v>
                </c:pt>
                <c:pt idx="955">
                  <c:v>1.1526363891027285</c:v>
                </c:pt>
                <c:pt idx="956">
                  <c:v>1.1475345151506626</c:v>
                </c:pt>
                <c:pt idx="957">
                  <c:v>1.142455147136352</c:v>
                </c:pt>
                <c:pt idx="958">
                  <c:v>1.1373981868241245</c:v>
                </c:pt>
                <c:pt idx="959">
                  <c:v>1.1323635363955691</c:v>
                </c:pt>
                <c:pt idx="960">
                  <c:v>1.1273510984480382</c:v>
                </c:pt>
                <c:pt idx="961">
                  <c:v>1.1223607759929581</c:v>
                </c:pt>
                <c:pt idx="962">
                  <c:v>1.117392472454114</c:v>
                </c:pt>
                <c:pt idx="963">
                  <c:v>1.1124460916661774</c:v>
                </c:pt>
                <c:pt idx="964">
                  <c:v>1.1075215378729191</c:v>
                </c:pt>
                <c:pt idx="965">
                  <c:v>1.1026187157257228</c:v>
                </c:pt>
                <c:pt idx="966">
                  <c:v>1.0977375302818546</c:v>
                </c:pt>
                <c:pt idx="967">
                  <c:v>1.0928778870029636</c:v>
                </c:pt>
                <c:pt idx="968">
                  <c:v>1.0880396917533652</c:v>
                </c:pt>
                <c:pt idx="969">
                  <c:v>1.0832228507984982</c:v>
                </c:pt>
                <c:pt idx="970">
                  <c:v>1.0784272708033531</c:v>
                </c:pt>
                <c:pt idx="971">
                  <c:v>1.0736528588307992</c:v>
                </c:pt>
                <c:pt idx="972">
                  <c:v>1.0688995223400708</c:v>
                </c:pt>
                <c:pt idx="973">
                  <c:v>1.0641671691852244</c:v>
                </c:pt>
                <c:pt idx="974">
                  <c:v>1.0594557076134079</c:v>
                </c:pt>
                <c:pt idx="975">
                  <c:v>1.0547650462634337</c:v>
                </c:pt>
                <c:pt idx="976">
                  <c:v>1.0500950941641496</c:v>
                </c:pt>
                <c:pt idx="977">
                  <c:v>1.0454457607329242</c:v>
                </c:pt>
                <c:pt idx="978">
                  <c:v>1.0408169557740183</c:v>
                </c:pt>
                <c:pt idx="979">
                  <c:v>1.0362085894771154</c:v>
                </c:pt>
                <c:pt idx="980">
                  <c:v>1.0316205724156897</c:v>
                </c:pt>
                <c:pt idx="981">
                  <c:v>1.0270528155455541</c:v>
                </c:pt>
                <c:pt idx="982">
                  <c:v>1.0225052302032855</c:v>
                </c:pt>
                <c:pt idx="983">
                  <c:v>1.0179777281046409</c:v>
                </c:pt>
                <c:pt idx="984">
                  <c:v>1.0134702213431592</c:v>
                </c:pt>
                <c:pt idx="985">
                  <c:v>1.0089826223884883</c:v>
                </c:pt>
                <c:pt idx="986">
                  <c:v>1.0045148440850316</c:v>
                </c:pt>
                <c:pt idx="987">
                  <c:v>1.0000667996502743</c:v>
                </c:pt>
                <c:pt idx="988">
                  <c:v>0.99563840267340131</c:v>
                </c:pt>
                <c:pt idx="989">
                  <c:v>0.99122956711376897</c:v>
                </c:pt>
                <c:pt idx="990">
                  <c:v>0.98684020729933397</c:v>
                </c:pt>
                <c:pt idx="991">
                  <c:v>0.98247023792529942</c:v>
                </c:pt>
                <c:pt idx="992">
                  <c:v>0.97811957405249994</c:v>
                </c:pt>
                <c:pt idx="993">
                  <c:v>0.97378813110597551</c:v>
                </c:pt>
                <c:pt idx="994">
                  <c:v>0.96947582487354522</c:v>
                </c:pt>
                <c:pt idx="995">
                  <c:v>0.96518257150423592</c:v>
                </c:pt>
                <c:pt idx="996">
                  <c:v>0.96090828750692892</c:v>
                </c:pt>
                <c:pt idx="997">
                  <c:v>0.95665288974877327</c:v>
                </c:pt>
                <c:pt idx="998">
                  <c:v>0.95241629545386242</c:v>
                </c:pt>
                <c:pt idx="999">
                  <c:v>0.94819842220166173</c:v>
                </c:pt>
                <c:pt idx="1000">
                  <c:v>0.94399918792567039</c:v>
                </c:pt>
              </c:numCache>
            </c:numRef>
          </c:yVal>
          <c:smooth val="0"/>
        </c:ser>
        <c:dLbls>
          <c:showLegendKey val="0"/>
          <c:showVal val="0"/>
          <c:showCatName val="0"/>
          <c:showSerName val="0"/>
          <c:showPercent val="0"/>
          <c:showBubbleSize val="0"/>
        </c:dLbls>
        <c:axId val="237681560"/>
        <c:axId val="237678032"/>
      </c:scatterChart>
      <c:valAx>
        <c:axId val="237681560"/>
        <c:scaling>
          <c:orientation val="minMax"/>
        </c:scaling>
        <c:delete val="0"/>
        <c:axPos val="b"/>
        <c:numFmt formatCode="General" sourceLinked="1"/>
        <c:majorTickMark val="out"/>
        <c:minorTickMark val="none"/>
        <c:tickLblPos val="nextTo"/>
        <c:crossAx val="237678032"/>
        <c:crosses val="autoZero"/>
        <c:crossBetween val="midCat"/>
      </c:valAx>
      <c:valAx>
        <c:axId val="237678032"/>
        <c:scaling>
          <c:orientation val="minMax"/>
        </c:scaling>
        <c:delete val="0"/>
        <c:axPos val="l"/>
        <c:numFmt formatCode="General" sourceLinked="1"/>
        <c:majorTickMark val="out"/>
        <c:minorTickMark val="none"/>
        <c:tickLblPos val="nextTo"/>
        <c:crossAx val="237681560"/>
        <c:crosses val="autoZero"/>
        <c:crossBetween val="midCat"/>
      </c:val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rPr>
              <a:t>3rd generation transformation product</a:t>
            </a:r>
            <a:r>
              <a:rPr lang="de-DE" sz="1800" b="1" i="0" u="none" strike="noStrike" baseline="0"/>
              <a:t> </a:t>
            </a:r>
            <a:endParaRPr lang="en-US"/>
          </a:p>
        </c:rich>
      </c:tx>
      <c:layout>
        <c:manualLayout>
          <c:xMode val="edge"/>
          <c:yMode val="edge"/>
          <c:x val="9.8120533656513659E-2"/>
          <c:y val="3.7521146268064069E-2"/>
        </c:manualLayout>
      </c:layout>
      <c:overlay val="0"/>
    </c:title>
    <c:autoTitleDeleted val="0"/>
    <c:plotArea>
      <c:layout>
        <c:manualLayout>
          <c:layoutTarget val="inner"/>
          <c:xMode val="edge"/>
          <c:yMode val="edge"/>
          <c:x val="0.12276741512708428"/>
          <c:y val="0.32345118912489462"/>
          <c:w val="0.7939888209823488"/>
          <c:h val="0.45721082570748051"/>
        </c:manualLayout>
      </c:layout>
      <c:scatterChart>
        <c:scatterStyle val="lineMarker"/>
        <c:varyColors val="0"/>
        <c:ser>
          <c:idx val="0"/>
          <c:order val="0"/>
          <c:tx>
            <c:strRef>
              <c:f>Graphen!$P$2</c:f>
              <c:strCache>
                <c:ptCount val="1"/>
                <c:pt idx="0">
                  <c:v>C - Sys 4</c:v>
                </c:pt>
              </c:strCache>
            </c:strRef>
          </c:tx>
          <c:marker>
            <c:symbol val="none"/>
          </c:marker>
          <c:xVal>
            <c:numRef>
              <c:f>Graphen!$D$3:$D$1002</c:f>
              <c:numCache>
                <c:formatCode>General</c:formatCode>
                <c:ptCount val="1000"/>
                <c:pt idx="0">
                  <c:v>0.1</c:v>
                </c:pt>
                <c:pt idx="1">
                  <c:v>0.2</c:v>
                </c:pt>
                <c:pt idx="2">
                  <c:v>0.3</c:v>
                </c:pt>
                <c:pt idx="3">
                  <c:v>0.4</c:v>
                </c:pt>
                <c:pt idx="4">
                  <c:v>0.5</c:v>
                </c:pt>
                <c:pt idx="5">
                  <c:v>0.6</c:v>
                </c:pt>
                <c:pt idx="6">
                  <c:v>0.70000000000000007</c:v>
                </c:pt>
                <c:pt idx="7">
                  <c:v>0.8</c:v>
                </c:pt>
                <c:pt idx="8">
                  <c:v>0.90000000000000013</c:v>
                </c:pt>
                <c:pt idx="9">
                  <c:v>1</c:v>
                </c:pt>
                <c:pt idx="10">
                  <c:v>1.0999999999999999</c:v>
                </c:pt>
                <c:pt idx="11">
                  <c:v>1.2</c:v>
                </c:pt>
                <c:pt idx="12">
                  <c:v>1.3</c:v>
                </c:pt>
                <c:pt idx="13">
                  <c:v>1.4000000000000001</c:v>
                </c:pt>
                <c:pt idx="14">
                  <c:v>1.5</c:v>
                </c:pt>
                <c:pt idx="15">
                  <c:v>1.6</c:v>
                </c:pt>
                <c:pt idx="16">
                  <c:v>1.7000000000000002</c:v>
                </c:pt>
                <c:pt idx="17">
                  <c:v>1.8000000000000003</c:v>
                </c:pt>
                <c:pt idx="18">
                  <c:v>1.9</c:v>
                </c:pt>
                <c:pt idx="19">
                  <c:v>2</c:v>
                </c:pt>
                <c:pt idx="20">
                  <c:v>2.1</c:v>
                </c:pt>
                <c:pt idx="21">
                  <c:v>2.1999999999999997</c:v>
                </c:pt>
                <c:pt idx="22">
                  <c:v>2.2999999999999998</c:v>
                </c:pt>
                <c:pt idx="23">
                  <c:v>2.4</c:v>
                </c:pt>
                <c:pt idx="24">
                  <c:v>2.5</c:v>
                </c:pt>
                <c:pt idx="25">
                  <c:v>2.6</c:v>
                </c:pt>
                <c:pt idx="26">
                  <c:v>2.7</c:v>
                </c:pt>
                <c:pt idx="27">
                  <c:v>2.8000000000000003</c:v>
                </c:pt>
                <c:pt idx="28">
                  <c:v>2.9000000000000004</c:v>
                </c:pt>
                <c:pt idx="29">
                  <c:v>3</c:v>
                </c:pt>
                <c:pt idx="30">
                  <c:v>3.1</c:v>
                </c:pt>
                <c:pt idx="31">
                  <c:v>3.2</c:v>
                </c:pt>
                <c:pt idx="32">
                  <c:v>3.3000000000000003</c:v>
                </c:pt>
                <c:pt idx="33">
                  <c:v>3.4000000000000004</c:v>
                </c:pt>
                <c:pt idx="34">
                  <c:v>3.5000000000000004</c:v>
                </c:pt>
                <c:pt idx="35">
                  <c:v>3.6000000000000005</c:v>
                </c:pt>
                <c:pt idx="36">
                  <c:v>3.6999999999999997</c:v>
                </c:pt>
                <c:pt idx="37">
                  <c:v>3.8</c:v>
                </c:pt>
                <c:pt idx="38">
                  <c:v>3.9</c:v>
                </c:pt>
                <c:pt idx="39">
                  <c:v>4</c:v>
                </c:pt>
                <c:pt idx="40">
                  <c:v>4.1000000000000005</c:v>
                </c:pt>
                <c:pt idx="41">
                  <c:v>4.2</c:v>
                </c:pt>
                <c:pt idx="42">
                  <c:v>4.3000000000000007</c:v>
                </c:pt>
                <c:pt idx="43">
                  <c:v>4.3999999999999995</c:v>
                </c:pt>
                <c:pt idx="44">
                  <c:v>4.5</c:v>
                </c:pt>
                <c:pt idx="45">
                  <c:v>4.5999999999999996</c:v>
                </c:pt>
                <c:pt idx="46">
                  <c:v>4.7</c:v>
                </c:pt>
                <c:pt idx="47">
                  <c:v>4.8</c:v>
                </c:pt>
                <c:pt idx="48">
                  <c:v>4.9000000000000004</c:v>
                </c:pt>
                <c:pt idx="49">
                  <c:v>5</c:v>
                </c:pt>
                <c:pt idx="50">
                  <c:v>5.1000000000000005</c:v>
                </c:pt>
                <c:pt idx="51">
                  <c:v>5.2</c:v>
                </c:pt>
                <c:pt idx="52">
                  <c:v>5.3</c:v>
                </c:pt>
                <c:pt idx="53">
                  <c:v>5.4</c:v>
                </c:pt>
                <c:pt idx="54">
                  <c:v>5.5</c:v>
                </c:pt>
                <c:pt idx="55">
                  <c:v>5.6000000000000005</c:v>
                </c:pt>
                <c:pt idx="56">
                  <c:v>5.7</c:v>
                </c:pt>
                <c:pt idx="57">
                  <c:v>5.8000000000000007</c:v>
                </c:pt>
                <c:pt idx="58">
                  <c:v>5.9</c:v>
                </c:pt>
                <c:pt idx="59">
                  <c:v>6</c:v>
                </c:pt>
                <c:pt idx="60">
                  <c:v>6.1</c:v>
                </c:pt>
                <c:pt idx="61">
                  <c:v>6.2</c:v>
                </c:pt>
                <c:pt idx="62">
                  <c:v>6.3</c:v>
                </c:pt>
                <c:pt idx="63">
                  <c:v>6.4</c:v>
                </c:pt>
                <c:pt idx="64">
                  <c:v>6.5</c:v>
                </c:pt>
                <c:pt idx="65">
                  <c:v>6.6000000000000005</c:v>
                </c:pt>
                <c:pt idx="66">
                  <c:v>6.7</c:v>
                </c:pt>
                <c:pt idx="67">
                  <c:v>6.8000000000000007</c:v>
                </c:pt>
                <c:pt idx="68">
                  <c:v>6.9</c:v>
                </c:pt>
                <c:pt idx="69">
                  <c:v>7.0000000000000009</c:v>
                </c:pt>
                <c:pt idx="70">
                  <c:v>7.1000000000000005</c:v>
                </c:pt>
                <c:pt idx="71">
                  <c:v>7.2000000000000011</c:v>
                </c:pt>
                <c:pt idx="72">
                  <c:v>7.3</c:v>
                </c:pt>
                <c:pt idx="73">
                  <c:v>7.3999999999999995</c:v>
                </c:pt>
                <c:pt idx="74">
                  <c:v>7.5</c:v>
                </c:pt>
                <c:pt idx="75">
                  <c:v>7.6</c:v>
                </c:pt>
                <c:pt idx="76">
                  <c:v>7.7</c:v>
                </c:pt>
                <c:pt idx="77">
                  <c:v>7.8</c:v>
                </c:pt>
                <c:pt idx="78">
                  <c:v>7.9</c:v>
                </c:pt>
                <c:pt idx="79">
                  <c:v>8</c:v>
                </c:pt>
                <c:pt idx="80">
                  <c:v>8.1</c:v>
                </c:pt>
                <c:pt idx="81">
                  <c:v>8.2000000000000011</c:v>
                </c:pt>
                <c:pt idx="82">
                  <c:v>8.3000000000000007</c:v>
                </c:pt>
                <c:pt idx="83">
                  <c:v>8.4</c:v>
                </c:pt>
                <c:pt idx="84">
                  <c:v>8.5</c:v>
                </c:pt>
                <c:pt idx="85">
                  <c:v>8.6000000000000014</c:v>
                </c:pt>
                <c:pt idx="86">
                  <c:v>8.7000000000000011</c:v>
                </c:pt>
                <c:pt idx="87">
                  <c:v>8.7999999999999989</c:v>
                </c:pt>
                <c:pt idx="88">
                  <c:v>8.9</c:v>
                </c:pt>
                <c:pt idx="89">
                  <c:v>9</c:v>
                </c:pt>
                <c:pt idx="90">
                  <c:v>9.1</c:v>
                </c:pt>
                <c:pt idx="91">
                  <c:v>9.1999999999999993</c:v>
                </c:pt>
                <c:pt idx="92">
                  <c:v>9.3000000000000007</c:v>
                </c:pt>
                <c:pt idx="93">
                  <c:v>9.4</c:v>
                </c:pt>
                <c:pt idx="94">
                  <c:v>9.5</c:v>
                </c:pt>
                <c:pt idx="95">
                  <c:v>9.6</c:v>
                </c:pt>
                <c:pt idx="96">
                  <c:v>9.7000000000000011</c:v>
                </c:pt>
                <c:pt idx="97">
                  <c:v>9.8000000000000007</c:v>
                </c:pt>
                <c:pt idx="98">
                  <c:v>9.9</c:v>
                </c:pt>
                <c:pt idx="99">
                  <c:v>10</c:v>
                </c:pt>
                <c:pt idx="100">
                  <c:v>10.100000000000001</c:v>
                </c:pt>
                <c:pt idx="101">
                  <c:v>10.200000000000001</c:v>
                </c:pt>
                <c:pt idx="102">
                  <c:v>10.3</c:v>
                </c:pt>
                <c:pt idx="103">
                  <c:v>10.4</c:v>
                </c:pt>
                <c:pt idx="104">
                  <c:v>10.5</c:v>
                </c:pt>
                <c:pt idx="105">
                  <c:v>10.6</c:v>
                </c:pt>
                <c:pt idx="106">
                  <c:v>10.7</c:v>
                </c:pt>
                <c:pt idx="107">
                  <c:v>10.8</c:v>
                </c:pt>
                <c:pt idx="108">
                  <c:v>10.9</c:v>
                </c:pt>
                <c:pt idx="109">
                  <c:v>11</c:v>
                </c:pt>
                <c:pt idx="110">
                  <c:v>11.1</c:v>
                </c:pt>
                <c:pt idx="111">
                  <c:v>11.200000000000001</c:v>
                </c:pt>
                <c:pt idx="112">
                  <c:v>11.3</c:v>
                </c:pt>
                <c:pt idx="113">
                  <c:v>11.4</c:v>
                </c:pt>
                <c:pt idx="114">
                  <c:v>11.5</c:v>
                </c:pt>
                <c:pt idx="115">
                  <c:v>11.600000000000001</c:v>
                </c:pt>
                <c:pt idx="116">
                  <c:v>11.700000000000001</c:v>
                </c:pt>
                <c:pt idx="117">
                  <c:v>11.8</c:v>
                </c:pt>
                <c:pt idx="118">
                  <c:v>11.9</c:v>
                </c:pt>
                <c:pt idx="119">
                  <c:v>12</c:v>
                </c:pt>
                <c:pt idx="120">
                  <c:v>12.1</c:v>
                </c:pt>
                <c:pt idx="121">
                  <c:v>12.2</c:v>
                </c:pt>
                <c:pt idx="122">
                  <c:v>12.3</c:v>
                </c:pt>
                <c:pt idx="123">
                  <c:v>12.4</c:v>
                </c:pt>
                <c:pt idx="124">
                  <c:v>12.5</c:v>
                </c:pt>
                <c:pt idx="125">
                  <c:v>12.6</c:v>
                </c:pt>
                <c:pt idx="126">
                  <c:v>12.7</c:v>
                </c:pt>
                <c:pt idx="127">
                  <c:v>12.8</c:v>
                </c:pt>
                <c:pt idx="128">
                  <c:v>12.9</c:v>
                </c:pt>
                <c:pt idx="129">
                  <c:v>13</c:v>
                </c:pt>
                <c:pt idx="130">
                  <c:v>13.100000000000001</c:v>
                </c:pt>
                <c:pt idx="131">
                  <c:v>13.200000000000001</c:v>
                </c:pt>
                <c:pt idx="132">
                  <c:v>13.3</c:v>
                </c:pt>
                <c:pt idx="133">
                  <c:v>13.4</c:v>
                </c:pt>
                <c:pt idx="134">
                  <c:v>13.5</c:v>
                </c:pt>
                <c:pt idx="135">
                  <c:v>13.600000000000001</c:v>
                </c:pt>
                <c:pt idx="136">
                  <c:v>13.700000000000001</c:v>
                </c:pt>
                <c:pt idx="137">
                  <c:v>13.8</c:v>
                </c:pt>
                <c:pt idx="138">
                  <c:v>13.900000000000002</c:v>
                </c:pt>
                <c:pt idx="139">
                  <c:v>14.000000000000002</c:v>
                </c:pt>
                <c:pt idx="140">
                  <c:v>14.100000000000001</c:v>
                </c:pt>
                <c:pt idx="141">
                  <c:v>14.200000000000001</c:v>
                </c:pt>
                <c:pt idx="142">
                  <c:v>14.3</c:v>
                </c:pt>
                <c:pt idx="143">
                  <c:v>14.400000000000002</c:v>
                </c:pt>
                <c:pt idx="144">
                  <c:v>14.499999999999998</c:v>
                </c:pt>
                <c:pt idx="145">
                  <c:v>14.6</c:v>
                </c:pt>
                <c:pt idx="146">
                  <c:v>14.7</c:v>
                </c:pt>
                <c:pt idx="147">
                  <c:v>14.799999999999999</c:v>
                </c:pt>
                <c:pt idx="148">
                  <c:v>14.899999999999999</c:v>
                </c:pt>
                <c:pt idx="149">
                  <c:v>15</c:v>
                </c:pt>
                <c:pt idx="150">
                  <c:v>15.1</c:v>
                </c:pt>
                <c:pt idx="151">
                  <c:v>15.2</c:v>
                </c:pt>
                <c:pt idx="152">
                  <c:v>15.299999999999999</c:v>
                </c:pt>
                <c:pt idx="153">
                  <c:v>15.4</c:v>
                </c:pt>
                <c:pt idx="154">
                  <c:v>15.5</c:v>
                </c:pt>
                <c:pt idx="155">
                  <c:v>15.6</c:v>
                </c:pt>
                <c:pt idx="156">
                  <c:v>15.7</c:v>
                </c:pt>
                <c:pt idx="157">
                  <c:v>15.8</c:v>
                </c:pt>
                <c:pt idx="158">
                  <c:v>15.9</c:v>
                </c:pt>
                <c:pt idx="159">
                  <c:v>16</c:v>
                </c:pt>
                <c:pt idx="160">
                  <c:v>16.100000000000001</c:v>
                </c:pt>
                <c:pt idx="161">
                  <c:v>16.2</c:v>
                </c:pt>
                <c:pt idx="162">
                  <c:v>16.3</c:v>
                </c:pt>
                <c:pt idx="163">
                  <c:v>16.400000000000002</c:v>
                </c:pt>
                <c:pt idx="164">
                  <c:v>16.5</c:v>
                </c:pt>
                <c:pt idx="165">
                  <c:v>16.600000000000001</c:v>
                </c:pt>
                <c:pt idx="166">
                  <c:v>16.7</c:v>
                </c:pt>
                <c:pt idx="167">
                  <c:v>16.8</c:v>
                </c:pt>
                <c:pt idx="168">
                  <c:v>16.900000000000002</c:v>
                </c:pt>
                <c:pt idx="169">
                  <c:v>17</c:v>
                </c:pt>
                <c:pt idx="170">
                  <c:v>17.100000000000001</c:v>
                </c:pt>
                <c:pt idx="171">
                  <c:v>17.200000000000003</c:v>
                </c:pt>
                <c:pt idx="172">
                  <c:v>17.3</c:v>
                </c:pt>
                <c:pt idx="173">
                  <c:v>17.400000000000002</c:v>
                </c:pt>
                <c:pt idx="174">
                  <c:v>17.5</c:v>
                </c:pt>
                <c:pt idx="175">
                  <c:v>17.599999999999998</c:v>
                </c:pt>
                <c:pt idx="176">
                  <c:v>17.7</c:v>
                </c:pt>
                <c:pt idx="177">
                  <c:v>17.8</c:v>
                </c:pt>
                <c:pt idx="178">
                  <c:v>17.899999999999999</c:v>
                </c:pt>
                <c:pt idx="179">
                  <c:v>18</c:v>
                </c:pt>
                <c:pt idx="180">
                  <c:v>18.099999999999998</c:v>
                </c:pt>
                <c:pt idx="181">
                  <c:v>18.2</c:v>
                </c:pt>
                <c:pt idx="182">
                  <c:v>18.3</c:v>
                </c:pt>
                <c:pt idx="183">
                  <c:v>18.399999999999999</c:v>
                </c:pt>
                <c:pt idx="184">
                  <c:v>18.5</c:v>
                </c:pt>
                <c:pt idx="185">
                  <c:v>18.600000000000001</c:v>
                </c:pt>
                <c:pt idx="186">
                  <c:v>18.7</c:v>
                </c:pt>
                <c:pt idx="187">
                  <c:v>18.8</c:v>
                </c:pt>
                <c:pt idx="188">
                  <c:v>18.899999999999999</c:v>
                </c:pt>
                <c:pt idx="189">
                  <c:v>19</c:v>
                </c:pt>
                <c:pt idx="190">
                  <c:v>19.100000000000001</c:v>
                </c:pt>
                <c:pt idx="191">
                  <c:v>19.2</c:v>
                </c:pt>
                <c:pt idx="192">
                  <c:v>19.3</c:v>
                </c:pt>
                <c:pt idx="193">
                  <c:v>19.400000000000002</c:v>
                </c:pt>
                <c:pt idx="194">
                  <c:v>19.5</c:v>
                </c:pt>
                <c:pt idx="195">
                  <c:v>19.600000000000001</c:v>
                </c:pt>
                <c:pt idx="196">
                  <c:v>19.7</c:v>
                </c:pt>
                <c:pt idx="197">
                  <c:v>19.8</c:v>
                </c:pt>
                <c:pt idx="198">
                  <c:v>19.900000000000002</c:v>
                </c:pt>
                <c:pt idx="199">
                  <c:v>20</c:v>
                </c:pt>
                <c:pt idx="200">
                  <c:v>20.100000000000001</c:v>
                </c:pt>
                <c:pt idx="201">
                  <c:v>20.200000000000003</c:v>
                </c:pt>
                <c:pt idx="202">
                  <c:v>20.3</c:v>
                </c:pt>
                <c:pt idx="203">
                  <c:v>20.400000000000002</c:v>
                </c:pt>
                <c:pt idx="204">
                  <c:v>20.5</c:v>
                </c:pt>
                <c:pt idx="205">
                  <c:v>20.6</c:v>
                </c:pt>
                <c:pt idx="206">
                  <c:v>20.700000000000003</c:v>
                </c:pt>
                <c:pt idx="207">
                  <c:v>20.8</c:v>
                </c:pt>
                <c:pt idx="208">
                  <c:v>20.9</c:v>
                </c:pt>
                <c:pt idx="209">
                  <c:v>21</c:v>
                </c:pt>
                <c:pt idx="210">
                  <c:v>21.099999999999998</c:v>
                </c:pt>
                <c:pt idx="211">
                  <c:v>21.2</c:v>
                </c:pt>
                <c:pt idx="212">
                  <c:v>21.3</c:v>
                </c:pt>
                <c:pt idx="213">
                  <c:v>21.4</c:v>
                </c:pt>
                <c:pt idx="214">
                  <c:v>21.5</c:v>
                </c:pt>
                <c:pt idx="215">
                  <c:v>21.6</c:v>
                </c:pt>
                <c:pt idx="216">
                  <c:v>21.7</c:v>
                </c:pt>
                <c:pt idx="217">
                  <c:v>21.8</c:v>
                </c:pt>
                <c:pt idx="218">
                  <c:v>21.9</c:v>
                </c:pt>
                <c:pt idx="219">
                  <c:v>22</c:v>
                </c:pt>
                <c:pt idx="220">
                  <c:v>22.1</c:v>
                </c:pt>
                <c:pt idx="221">
                  <c:v>22.2</c:v>
                </c:pt>
                <c:pt idx="222">
                  <c:v>22.3</c:v>
                </c:pt>
                <c:pt idx="223">
                  <c:v>22.400000000000002</c:v>
                </c:pt>
                <c:pt idx="224">
                  <c:v>22.5</c:v>
                </c:pt>
                <c:pt idx="225">
                  <c:v>22.6</c:v>
                </c:pt>
                <c:pt idx="226">
                  <c:v>22.7</c:v>
                </c:pt>
                <c:pt idx="227">
                  <c:v>22.8</c:v>
                </c:pt>
                <c:pt idx="228">
                  <c:v>22.900000000000002</c:v>
                </c:pt>
                <c:pt idx="229">
                  <c:v>23</c:v>
                </c:pt>
                <c:pt idx="230">
                  <c:v>23.1</c:v>
                </c:pt>
                <c:pt idx="231">
                  <c:v>23.200000000000003</c:v>
                </c:pt>
                <c:pt idx="232">
                  <c:v>23.3</c:v>
                </c:pt>
                <c:pt idx="233">
                  <c:v>23.400000000000002</c:v>
                </c:pt>
                <c:pt idx="234">
                  <c:v>23.5</c:v>
                </c:pt>
                <c:pt idx="235">
                  <c:v>23.6</c:v>
                </c:pt>
                <c:pt idx="236">
                  <c:v>23.700000000000003</c:v>
                </c:pt>
                <c:pt idx="237">
                  <c:v>23.8</c:v>
                </c:pt>
                <c:pt idx="238">
                  <c:v>23.900000000000002</c:v>
                </c:pt>
                <c:pt idx="239">
                  <c:v>24</c:v>
                </c:pt>
                <c:pt idx="240">
                  <c:v>24.099999999999998</c:v>
                </c:pt>
                <c:pt idx="241">
                  <c:v>24.2</c:v>
                </c:pt>
                <c:pt idx="242">
                  <c:v>24.3</c:v>
                </c:pt>
                <c:pt idx="243">
                  <c:v>24.4</c:v>
                </c:pt>
                <c:pt idx="244">
                  <c:v>24.5</c:v>
                </c:pt>
                <c:pt idx="245">
                  <c:v>24.6</c:v>
                </c:pt>
                <c:pt idx="246">
                  <c:v>24.7</c:v>
                </c:pt>
                <c:pt idx="247">
                  <c:v>24.8</c:v>
                </c:pt>
                <c:pt idx="248">
                  <c:v>24.9</c:v>
                </c:pt>
                <c:pt idx="249">
                  <c:v>25</c:v>
                </c:pt>
                <c:pt idx="250">
                  <c:v>25.1</c:v>
                </c:pt>
                <c:pt idx="251">
                  <c:v>25.2</c:v>
                </c:pt>
                <c:pt idx="252">
                  <c:v>25.3</c:v>
                </c:pt>
                <c:pt idx="253">
                  <c:v>25.4</c:v>
                </c:pt>
                <c:pt idx="254">
                  <c:v>25.5</c:v>
                </c:pt>
                <c:pt idx="255">
                  <c:v>25.6</c:v>
                </c:pt>
                <c:pt idx="256">
                  <c:v>25.7</c:v>
                </c:pt>
                <c:pt idx="257">
                  <c:v>25.8</c:v>
                </c:pt>
                <c:pt idx="258">
                  <c:v>25.900000000000002</c:v>
                </c:pt>
                <c:pt idx="259">
                  <c:v>26</c:v>
                </c:pt>
                <c:pt idx="260">
                  <c:v>26.1</c:v>
                </c:pt>
                <c:pt idx="261">
                  <c:v>26.200000000000003</c:v>
                </c:pt>
                <c:pt idx="262">
                  <c:v>26.3</c:v>
                </c:pt>
                <c:pt idx="263">
                  <c:v>26.400000000000002</c:v>
                </c:pt>
                <c:pt idx="264">
                  <c:v>26.5</c:v>
                </c:pt>
                <c:pt idx="265">
                  <c:v>26.6</c:v>
                </c:pt>
                <c:pt idx="266">
                  <c:v>26.700000000000003</c:v>
                </c:pt>
                <c:pt idx="267">
                  <c:v>26.8</c:v>
                </c:pt>
                <c:pt idx="268">
                  <c:v>26.900000000000002</c:v>
                </c:pt>
                <c:pt idx="269">
                  <c:v>27</c:v>
                </c:pt>
                <c:pt idx="270">
                  <c:v>27.1</c:v>
                </c:pt>
                <c:pt idx="271">
                  <c:v>27.200000000000003</c:v>
                </c:pt>
                <c:pt idx="272">
                  <c:v>27.3</c:v>
                </c:pt>
                <c:pt idx="273">
                  <c:v>27.400000000000002</c:v>
                </c:pt>
                <c:pt idx="274">
                  <c:v>27.500000000000004</c:v>
                </c:pt>
                <c:pt idx="275">
                  <c:v>27.6</c:v>
                </c:pt>
                <c:pt idx="276">
                  <c:v>27.700000000000003</c:v>
                </c:pt>
                <c:pt idx="277">
                  <c:v>27.800000000000004</c:v>
                </c:pt>
                <c:pt idx="278">
                  <c:v>27.900000000000002</c:v>
                </c:pt>
                <c:pt idx="279">
                  <c:v>28.000000000000004</c:v>
                </c:pt>
                <c:pt idx="280">
                  <c:v>28.1</c:v>
                </c:pt>
                <c:pt idx="281">
                  <c:v>28.200000000000003</c:v>
                </c:pt>
                <c:pt idx="282">
                  <c:v>28.300000000000004</c:v>
                </c:pt>
                <c:pt idx="283">
                  <c:v>28.400000000000002</c:v>
                </c:pt>
                <c:pt idx="284">
                  <c:v>28.500000000000004</c:v>
                </c:pt>
                <c:pt idx="285">
                  <c:v>28.6</c:v>
                </c:pt>
                <c:pt idx="286">
                  <c:v>28.700000000000003</c:v>
                </c:pt>
                <c:pt idx="287">
                  <c:v>28.800000000000004</c:v>
                </c:pt>
                <c:pt idx="288">
                  <c:v>28.9</c:v>
                </c:pt>
                <c:pt idx="289">
                  <c:v>28.999999999999996</c:v>
                </c:pt>
                <c:pt idx="290">
                  <c:v>29.099999999999998</c:v>
                </c:pt>
                <c:pt idx="291">
                  <c:v>29.2</c:v>
                </c:pt>
                <c:pt idx="292">
                  <c:v>29.299999999999997</c:v>
                </c:pt>
                <c:pt idx="293">
                  <c:v>29.4</c:v>
                </c:pt>
                <c:pt idx="294">
                  <c:v>29.5</c:v>
                </c:pt>
                <c:pt idx="295">
                  <c:v>29.599999999999998</c:v>
                </c:pt>
                <c:pt idx="296">
                  <c:v>29.7</c:v>
                </c:pt>
                <c:pt idx="297">
                  <c:v>29.799999999999997</c:v>
                </c:pt>
                <c:pt idx="298">
                  <c:v>29.9</c:v>
                </c:pt>
                <c:pt idx="299">
                  <c:v>30</c:v>
                </c:pt>
                <c:pt idx="300">
                  <c:v>30.099999999999998</c:v>
                </c:pt>
                <c:pt idx="301">
                  <c:v>30.2</c:v>
                </c:pt>
                <c:pt idx="302">
                  <c:v>30.3</c:v>
                </c:pt>
                <c:pt idx="303">
                  <c:v>30.4</c:v>
                </c:pt>
                <c:pt idx="304">
                  <c:v>30.5</c:v>
                </c:pt>
                <c:pt idx="305">
                  <c:v>30.599999999999998</c:v>
                </c:pt>
                <c:pt idx="306">
                  <c:v>30.7</c:v>
                </c:pt>
                <c:pt idx="307">
                  <c:v>30.8</c:v>
                </c:pt>
                <c:pt idx="308">
                  <c:v>30.9</c:v>
                </c:pt>
                <c:pt idx="309">
                  <c:v>31</c:v>
                </c:pt>
                <c:pt idx="310">
                  <c:v>31.1</c:v>
                </c:pt>
                <c:pt idx="311">
                  <c:v>31.2</c:v>
                </c:pt>
                <c:pt idx="312">
                  <c:v>31.3</c:v>
                </c:pt>
                <c:pt idx="313">
                  <c:v>31.4</c:v>
                </c:pt>
                <c:pt idx="314">
                  <c:v>31.5</c:v>
                </c:pt>
                <c:pt idx="315">
                  <c:v>31.6</c:v>
                </c:pt>
                <c:pt idx="316">
                  <c:v>31.7</c:v>
                </c:pt>
                <c:pt idx="317">
                  <c:v>31.8</c:v>
                </c:pt>
                <c:pt idx="318">
                  <c:v>31.900000000000002</c:v>
                </c:pt>
                <c:pt idx="319">
                  <c:v>32</c:v>
                </c:pt>
                <c:pt idx="320">
                  <c:v>32.1</c:v>
                </c:pt>
                <c:pt idx="321">
                  <c:v>32.200000000000003</c:v>
                </c:pt>
                <c:pt idx="322">
                  <c:v>32.300000000000004</c:v>
                </c:pt>
                <c:pt idx="323">
                  <c:v>32.4</c:v>
                </c:pt>
                <c:pt idx="324">
                  <c:v>32.5</c:v>
                </c:pt>
                <c:pt idx="325">
                  <c:v>32.6</c:v>
                </c:pt>
                <c:pt idx="326">
                  <c:v>32.700000000000003</c:v>
                </c:pt>
                <c:pt idx="327">
                  <c:v>32.800000000000004</c:v>
                </c:pt>
                <c:pt idx="328">
                  <c:v>32.9</c:v>
                </c:pt>
                <c:pt idx="329">
                  <c:v>33</c:v>
                </c:pt>
                <c:pt idx="330">
                  <c:v>33.1</c:v>
                </c:pt>
                <c:pt idx="331">
                  <c:v>33.200000000000003</c:v>
                </c:pt>
                <c:pt idx="332">
                  <c:v>33.300000000000004</c:v>
                </c:pt>
                <c:pt idx="333">
                  <c:v>33.4</c:v>
                </c:pt>
                <c:pt idx="334">
                  <c:v>33.5</c:v>
                </c:pt>
                <c:pt idx="335">
                  <c:v>33.6</c:v>
                </c:pt>
                <c:pt idx="336">
                  <c:v>33.700000000000003</c:v>
                </c:pt>
                <c:pt idx="337">
                  <c:v>33.800000000000004</c:v>
                </c:pt>
                <c:pt idx="338">
                  <c:v>33.900000000000006</c:v>
                </c:pt>
                <c:pt idx="339">
                  <c:v>34</c:v>
                </c:pt>
                <c:pt idx="340">
                  <c:v>34.1</c:v>
                </c:pt>
                <c:pt idx="341">
                  <c:v>34.200000000000003</c:v>
                </c:pt>
                <c:pt idx="342">
                  <c:v>34.300000000000004</c:v>
                </c:pt>
                <c:pt idx="343">
                  <c:v>34.400000000000006</c:v>
                </c:pt>
                <c:pt idx="344">
                  <c:v>34.5</c:v>
                </c:pt>
                <c:pt idx="345">
                  <c:v>34.6</c:v>
                </c:pt>
                <c:pt idx="346">
                  <c:v>34.700000000000003</c:v>
                </c:pt>
                <c:pt idx="347">
                  <c:v>34.800000000000004</c:v>
                </c:pt>
                <c:pt idx="348">
                  <c:v>34.900000000000006</c:v>
                </c:pt>
                <c:pt idx="349">
                  <c:v>35</c:v>
                </c:pt>
                <c:pt idx="350">
                  <c:v>35.1</c:v>
                </c:pt>
                <c:pt idx="351">
                  <c:v>35.199999999999996</c:v>
                </c:pt>
                <c:pt idx="352">
                  <c:v>35.299999999999997</c:v>
                </c:pt>
                <c:pt idx="353">
                  <c:v>35.4</c:v>
                </c:pt>
                <c:pt idx="354">
                  <c:v>35.5</c:v>
                </c:pt>
                <c:pt idx="355">
                  <c:v>35.6</c:v>
                </c:pt>
                <c:pt idx="356">
                  <c:v>35.699999999999996</c:v>
                </c:pt>
                <c:pt idx="357">
                  <c:v>35.799999999999997</c:v>
                </c:pt>
                <c:pt idx="358">
                  <c:v>35.9</c:v>
                </c:pt>
                <c:pt idx="359">
                  <c:v>36</c:v>
                </c:pt>
                <c:pt idx="360">
                  <c:v>36.1</c:v>
                </c:pt>
                <c:pt idx="361">
                  <c:v>36.199999999999996</c:v>
                </c:pt>
                <c:pt idx="362">
                  <c:v>36.299999999999997</c:v>
                </c:pt>
                <c:pt idx="363">
                  <c:v>36.4</c:v>
                </c:pt>
                <c:pt idx="364">
                  <c:v>36.5</c:v>
                </c:pt>
                <c:pt idx="365">
                  <c:v>36.6</c:v>
                </c:pt>
                <c:pt idx="366">
                  <c:v>36.700000000000003</c:v>
                </c:pt>
                <c:pt idx="367">
                  <c:v>36.799999999999997</c:v>
                </c:pt>
                <c:pt idx="368">
                  <c:v>36.9</c:v>
                </c:pt>
                <c:pt idx="369">
                  <c:v>37</c:v>
                </c:pt>
                <c:pt idx="370">
                  <c:v>37.1</c:v>
                </c:pt>
                <c:pt idx="371">
                  <c:v>37.200000000000003</c:v>
                </c:pt>
                <c:pt idx="372">
                  <c:v>37.299999999999997</c:v>
                </c:pt>
                <c:pt idx="373">
                  <c:v>37.4</c:v>
                </c:pt>
                <c:pt idx="374">
                  <c:v>37.5</c:v>
                </c:pt>
                <c:pt idx="375">
                  <c:v>37.6</c:v>
                </c:pt>
                <c:pt idx="376">
                  <c:v>37.700000000000003</c:v>
                </c:pt>
                <c:pt idx="377">
                  <c:v>37.799999999999997</c:v>
                </c:pt>
                <c:pt idx="378">
                  <c:v>37.9</c:v>
                </c:pt>
                <c:pt idx="379">
                  <c:v>38</c:v>
                </c:pt>
                <c:pt idx="380">
                  <c:v>38.1</c:v>
                </c:pt>
                <c:pt idx="381">
                  <c:v>38.200000000000003</c:v>
                </c:pt>
                <c:pt idx="382">
                  <c:v>38.299999999999997</c:v>
                </c:pt>
                <c:pt idx="383">
                  <c:v>38.4</c:v>
                </c:pt>
                <c:pt idx="384">
                  <c:v>38.5</c:v>
                </c:pt>
                <c:pt idx="385">
                  <c:v>38.6</c:v>
                </c:pt>
                <c:pt idx="386">
                  <c:v>38.700000000000003</c:v>
                </c:pt>
                <c:pt idx="387">
                  <c:v>38.800000000000004</c:v>
                </c:pt>
                <c:pt idx="388">
                  <c:v>38.9</c:v>
                </c:pt>
                <c:pt idx="389">
                  <c:v>39</c:v>
                </c:pt>
                <c:pt idx="390">
                  <c:v>39.1</c:v>
                </c:pt>
                <c:pt idx="391">
                  <c:v>39.200000000000003</c:v>
                </c:pt>
                <c:pt idx="392">
                  <c:v>39.300000000000004</c:v>
                </c:pt>
                <c:pt idx="393">
                  <c:v>39.4</c:v>
                </c:pt>
                <c:pt idx="394">
                  <c:v>39.5</c:v>
                </c:pt>
                <c:pt idx="395">
                  <c:v>39.6</c:v>
                </c:pt>
                <c:pt idx="396">
                  <c:v>39.700000000000003</c:v>
                </c:pt>
                <c:pt idx="397">
                  <c:v>39.800000000000004</c:v>
                </c:pt>
                <c:pt idx="398">
                  <c:v>39.900000000000006</c:v>
                </c:pt>
                <c:pt idx="399">
                  <c:v>40</c:v>
                </c:pt>
                <c:pt idx="400">
                  <c:v>40.1</c:v>
                </c:pt>
                <c:pt idx="401">
                  <c:v>40.200000000000003</c:v>
                </c:pt>
                <c:pt idx="402">
                  <c:v>40.300000000000004</c:v>
                </c:pt>
                <c:pt idx="403">
                  <c:v>40.400000000000006</c:v>
                </c:pt>
                <c:pt idx="404">
                  <c:v>40.5</c:v>
                </c:pt>
                <c:pt idx="405">
                  <c:v>40.6</c:v>
                </c:pt>
                <c:pt idx="406">
                  <c:v>40.700000000000003</c:v>
                </c:pt>
                <c:pt idx="407">
                  <c:v>40.800000000000004</c:v>
                </c:pt>
                <c:pt idx="408">
                  <c:v>40.900000000000006</c:v>
                </c:pt>
                <c:pt idx="409">
                  <c:v>41</c:v>
                </c:pt>
                <c:pt idx="410">
                  <c:v>41.1</c:v>
                </c:pt>
                <c:pt idx="411">
                  <c:v>41.2</c:v>
                </c:pt>
                <c:pt idx="412">
                  <c:v>41.300000000000004</c:v>
                </c:pt>
                <c:pt idx="413">
                  <c:v>41.400000000000006</c:v>
                </c:pt>
                <c:pt idx="414">
                  <c:v>41.5</c:v>
                </c:pt>
                <c:pt idx="415">
                  <c:v>41.6</c:v>
                </c:pt>
                <c:pt idx="416">
                  <c:v>41.699999999999996</c:v>
                </c:pt>
                <c:pt idx="417">
                  <c:v>41.8</c:v>
                </c:pt>
                <c:pt idx="418">
                  <c:v>41.9</c:v>
                </c:pt>
                <c:pt idx="419">
                  <c:v>42</c:v>
                </c:pt>
                <c:pt idx="420">
                  <c:v>42.1</c:v>
                </c:pt>
                <c:pt idx="421">
                  <c:v>42.199999999999996</c:v>
                </c:pt>
                <c:pt idx="422">
                  <c:v>42.3</c:v>
                </c:pt>
                <c:pt idx="423">
                  <c:v>42.4</c:v>
                </c:pt>
                <c:pt idx="424">
                  <c:v>42.5</c:v>
                </c:pt>
                <c:pt idx="425">
                  <c:v>42.6</c:v>
                </c:pt>
                <c:pt idx="426">
                  <c:v>42.699999999999996</c:v>
                </c:pt>
                <c:pt idx="427">
                  <c:v>42.8</c:v>
                </c:pt>
                <c:pt idx="428">
                  <c:v>42.9</c:v>
                </c:pt>
                <c:pt idx="429">
                  <c:v>43</c:v>
                </c:pt>
                <c:pt idx="430">
                  <c:v>43.1</c:v>
                </c:pt>
                <c:pt idx="431">
                  <c:v>43.2</c:v>
                </c:pt>
                <c:pt idx="432">
                  <c:v>43.3</c:v>
                </c:pt>
                <c:pt idx="433">
                  <c:v>43.4</c:v>
                </c:pt>
                <c:pt idx="434">
                  <c:v>43.5</c:v>
                </c:pt>
                <c:pt idx="435">
                  <c:v>43.6</c:v>
                </c:pt>
                <c:pt idx="436">
                  <c:v>43.7</c:v>
                </c:pt>
                <c:pt idx="437">
                  <c:v>43.8</c:v>
                </c:pt>
                <c:pt idx="438">
                  <c:v>43.9</c:v>
                </c:pt>
                <c:pt idx="439">
                  <c:v>44</c:v>
                </c:pt>
                <c:pt idx="440">
                  <c:v>44.1</c:v>
                </c:pt>
                <c:pt idx="441">
                  <c:v>44.2</c:v>
                </c:pt>
                <c:pt idx="442">
                  <c:v>44.3</c:v>
                </c:pt>
                <c:pt idx="443">
                  <c:v>44.4</c:v>
                </c:pt>
                <c:pt idx="444">
                  <c:v>44.5</c:v>
                </c:pt>
                <c:pt idx="445">
                  <c:v>44.6</c:v>
                </c:pt>
                <c:pt idx="446">
                  <c:v>44.7</c:v>
                </c:pt>
                <c:pt idx="447">
                  <c:v>44.800000000000004</c:v>
                </c:pt>
                <c:pt idx="448">
                  <c:v>44.9</c:v>
                </c:pt>
                <c:pt idx="449">
                  <c:v>45</c:v>
                </c:pt>
                <c:pt idx="450">
                  <c:v>45.1</c:v>
                </c:pt>
                <c:pt idx="451">
                  <c:v>45.2</c:v>
                </c:pt>
                <c:pt idx="452">
                  <c:v>45.300000000000004</c:v>
                </c:pt>
                <c:pt idx="453">
                  <c:v>45.4</c:v>
                </c:pt>
                <c:pt idx="454">
                  <c:v>45.5</c:v>
                </c:pt>
                <c:pt idx="455">
                  <c:v>45.6</c:v>
                </c:pt>
                <c:pt idx="456">
                  <c:v>45.7</c:v>
                </c:pt>
                <c:pt idx="457">
                  <c:v>45.800000000000004</c:v>
                </c:pt>
                <c:pt idx="458">
                  <c:v>45.9</c:v>
                </c:pt>
                <c:pt idx="459">
                  <c:v>46</c:v>
                </c:pt>
                <c:pt idx="460">
                  <c:v>46.1</c:v>
                </c:pt>
                <c:pt idx="461">
                  <c:v>46.2</c:v>
                </c:pt>
                <c:pt idx="462">
                  <c:v>46.300000000000004</c:v>
                </c:pt>
                <c:pt idx="463">
                  <c:v>46.400000000000006</c:v>
                </c:pt>
                <c:pt idx="464">
                  <c:v>46.5</c:v>
                </c:pt>
                <c:pt idx="465">
                  <c:v>46.6</c:v>
                </c:pt>
                <c:pt idx="466">
                  <c:v>46.7</c:v>
                </c:pt>
                <c:pt idx="467">
                  <c:v>46.800000000000004</c:v>
                </c:pt>
                <c:pt idx="468">
                  <c:v>46.900000000000006</c:v>
                </c:pt>
                <c:pt idx="469">
                  <c:v>47</c:v>
                </c:pt>
                <c:pt idx="470">
                  <c:v>47.1</c:v>
                </c:pt>
                <c:pt idx="471">
                  <c:v>47.2</c:v>
                </c:pt>
                <c:pt idx="472">
                  <c:v>47.300000000000004</c:v>
                </c:pt>
                <c:pt idx="473">
                  <c:v>47.400000000000006</c:v>
                </c:pt>
                <c:pt idx="474">
                  <c:v>47.5</c:v>
                </c:pt>
                <c:pt idx="475">
                  <c:v>47.6</c:v>
                </c:pt>
                <c:pt idx="476">
                  <c:v>47.7</c:v>
                </c:pt>
                <c:pt idx="477">
                  <c:v>47.800000000000004</c:v>
                </c:pt>
                <c:pt idx="478">
                  <c:v>47.900000000000006</c:v>
                </c:pt>
                <c:pt idx="479">
                  <c:v>48</c:v>
                </c:pt>
                <c:pt idx="480">
                  <c:v>48.1</c:v>
                </c:pt>
                <c:pt idx="481">
                  <c:v>48.199999999999996</c:v>
                </c:pt>
                <c:pt idx="482">
                  <c:v>48.3</c:v>
                </c:pt>
                <c:pt idx="483">
                  <c:v>48.4</c:v>
                </c:pt>
                <c:pt idx="484">
                  <c:v>48.5</c:v>
                </c:pt>
                <c:pt idx="485">
                  <c:v>48.6</c:v>
                </c:pt>
                <c:pt idx="486">
                  <c:v>48.699999999999996</c:v>
                </c:pt>
                <c:pt idx="487">
                  <c:v>48.8</c:v>
                </c:pt>
                <c:pt idx="488">
                  <c:v>48.9</c:v>
                </c:pt>
                <c:pt idx="489">
                  <c:v>49</c:v>
                </c:pt>
                <c:pt idx="490">
                  <c:v>49.1</c:v>
                </c:pt>
                <c:pt idx="491">
                  <c:v>49.2</c:v>
                </c:pt>
                <c:pt idx="492">
                  <c:v>49.3</c:v>
                </c:pt>
                <c:pt idx="493">
                  <c:v>49.4</c:v>
                </c:pt>
                <c:pt idx="494">
                  <c:v>49.5</c:v>
                </c:pt>
                <c:pt idx="495">
                  <c:v>49.6</c:v>
                </c:pt>
                <c:pt idx="496">
                  <c:v>49.7</c:v>
                </c:pt>
                <c:pt idx="497">
                  <c:v>49.8</c:v>
                </c:pt>
                <c:pt idx="498">
                  <c:v>49.9</c:v>
                </c:pt>
                <c:pt idx="499">
                  <c:v>50</c:v>
                </c:pt>
                <c:pt idx="500">
                  <c:v>50.1</c:v>
                </c:pt>
                <c:pt idx="501">
                  <c:v>50.2</c:v>
                </c:pt>
                <c:pt idx="502">
                  <c:v>50.3</c:v>
                </c:pt>
                <c:pt idx="503">
                  <c:v>50.4</c:v>
                </c:pt>
                <c:pt idx="504">
                  <c:v>50.5</c:v>
                </c:pt>
                <c:pt idx="505">
                  <c:v>50.6</c:v>
                </c:pt>
                <c:pt idx="506">
                  <c:v>50.7</c:v>
                </c:pt>
                <c:pt idx="507">
                  <c:v>50.8</c:v>
                </c:pt>
                <c:pt idx="508">
                  <c:v>50.9</c:v>
                </c:pt>
                <c:pt idx="509">
                  <c:v>51</c:v>
                </c:pt>
                <c:pt idx="510">
                  <c:v>51.1</c:v>
                </c:pt>
                <c:pt idx="511">
                  <c:v>51.2</c:v>
                </c:pt>
                <c:pt idx="512">
                  <c:v>51.300000000000004</c:v>
                </c:pt>
                <c:pt idx="513">
                  <c:v>51.4</c:v>
                </c:pt>
                <c:pt idx="514">
                  <c:v>51.5</c:v>
                </c:pt>
                <c:pt idx="515">
                  <c:v>51.6</c:v>
                </c:pt>
                <c:pt idx="516">
                  <c:v>51.7</c:v>
                </c:pt>
                <c:pt idx="517">
                  <c:v>51.800000000000004</c:v>
                </c:pt>
                <c:pt idx="518">
                  <c:v>51.9</c:v>
                </c:pt>
                <c:pt idx="519">
                  <c:v>52</c:v>
                </c:pt>
                <c:pt idx="520">
                  <c:v>52.1</c:v>
                </c:pt>
                <c:pt idx="521">
                  <c:v>52.2</c:v>
                </c:pt>
                <c:pt idx="522">
                  <c:v>52.300000000000004</c:v>
                </c:pt>
                <c:pt idx="523">
                  <c:v>52.400000000000006</c:v>
                </c:pt>
                <c:pt idx="524">
                  <c:v>52.5</c:v>
                </c:pt>
                <c:pt idx="525">
                  <c:v>52.6</c:v>
                </c:pt>
                <c:pt idx="526">
                  <c:v>52.7</c:v>
                </c:pt>
                <c:pt idx="527">
                  <c:v>52.800000000000004</c:v>
                </c:pt>
                <c:pt idx="528">
                  <c:v>52.900000000000006</c:v>
                </c:pt>
                <c:pt idx="529">
                  <c:v>53</c:v>
                </c:pt>
                <c:pt idx="530">
                  <c:v>53.1</c:v>
                </c:pt>
                <c:pt idx="531">
                  <c:v>53.2</c:v>
                </c:pt>
                <c:pt idx="532">
                  <c:v>53.300000000000004</c:v>
                </c:pt>
                <c:pt idx="533">
                  <c:v>53.400000000000006</c:v>
                </c:pt>
                <c:pt idx="534">
                  <c:v>53.5</c:v>
                </c:pt>
                <c:pt idx="535">
                  <c:v>53.6</c:v>
                </c:pt>
                <c:pt idx="536">
                  <c:v>53.7</c:v>
                </c:pt>
                <c:pt idx="537">
                  <c:v>53.800000000000004</c:v>
                </c:pt>
                <c:pt idx="538">
                  <c:v>53.900000000000006</c:v>
                </c:pt>
                <c:pt idx="539">
                  <c:v>54</c:v>
                </c:pt>
                <c:pt idx="540">
                  <c:v>54.1</c:v>
                </c:pt>
                <c:pt idx="541">
                  <c:v>54.2</c:v>
                </c:pt>
                <c:pt idx="542">
                  <c:v>54.300000000000004</c:v>
                </c:pt>
                <c:pt idx="543">
                  <c:v>54.400000000000006</c:v>
                </c:pt>
                <c:pt idx="544">
                  <c:v>54.500000000000007</c:v>
                </c:pt>
                <c:pt idx="545">
                  <c:v>54.6</c:v>
                </c:pt>
                <c:pt idx="546">
                  <c:v>54.7</c:v>
                </c:pt>
                <c:pt idx="547">
                  <c:v>54.800000000000004</c:v>
                </c:pt>
                <c:pt idx="548">
                  <c:v>54.900000000000006</c:v>
                </c:pt>
                <c:pt idx="549">
                  <c:v>55.000000000000007</c:v>
                </c:pt>
                <c:pt idx="550">
                  <c:v>55.1</c:v>
                </c:pt>
                <c:pt idx="551">
                  <c:v>55.2</c:v>
                </c:pt>
                <c:pt idx="552">
                  <c:v>55.300000000000004</c:v>
                </c:pt>
                <c:pt idx="553">
                  <c:v>55.400000000000006</c:v>
                </c:pt>
                <c:pt idx="554">
                  <c:v>55.500000000000007</c:v>
                </c:pt>
                <c:pt idx="555">
                  <c:v>55.600000000000009</c:v>
                </c:pt>
                <c:pt idx="556">
                  <c:v>55.7</c:v>
                </c:pt>
                <c:pt idx="557">
                  <c:v>55.800000000000004</c:v>
                </c:pt>
                <c:pt idx="558">
                  <c:v>55.900000000000006</c:v>
                </c:pt>
                <c:pt idx="559">
                  <c:v>56.000000000000007</c:v>
                </c:pt>
                <c:pt idx="560">
                  <c:v>56.100000000000009</c:v>
                </c:pt>
                <c:pt idx="561">
                  <c:v>56.2</c:v>
                </c:pt>
                <c:pt idx="562">
                  <c:v>56.300000000000004</c:v>
                </c:pt>
                <c:pt idx="563">
                  <c:v>56.400000000000006</c:v>
                </c:pt>
                <c:pt idx="564">
                  <c:v>56.500000000000007</c:v>
                </c:pt>
                <c:pt idx="565">
                  <c:v>56.600000000000009</c:v>
                </c:pt>
                <c:pt idx="566">
                  <c:v>56.7</c:v>
                </c:pt>
                <c:pt idx="567">
                  <c:v>56.800000000000004</c:v>
                </c:pt>
                <c:pt idx="568">
                  <c:v>56.900000000000006</c:v>
                </c:pt>
                <c:pt idx="569">
                  <c:v>57.000000000000007</c:v>
                </c:pt>
                <c:pt idx="570">
                  <c:v>57.100000000000009</c:v>
                </c:pt>
                <c:pt idx="571">
                  <c:v>57.2</c:v>
                </c:pt>
                <c:pt idx="572">
                  <c:v>57.300000000000004</c:v>
                </c:pt>
                <c:pt idx="573">
                  <c:v>57.400000000000006</c:v>
                </c:pt>
                <c:pt idx="574">
                  <c:v>57.500000000000007</c:v>
                </c:pt>
                <c:pt idx="575">
                  <c:v>57.600000000000009</c:v>
                </c:pt>
                <c:pt idx="576">
                  <c:v>57.699999999999996</c:v>
                </c:pt>
                <c:pt idx="577">
                  <c:v>57.8</c:v>
                </c:pt>
                <c:pt idx="578">
                  <c:v>57.9</c:v>
                </c:pt>
                <c:pt idx="579">
                  <c:v>57.999999999999993</c:v>
                </c:pt>
                <c:pt idx="580">
                  <c:v>58.099999999999994</c:v>
                </c:pt>
                <c:pt idx="581">
                  <c:v>58.199999999999996</c:v>
                </c:pt>
                <c:pt idx="582">
                  <c:v>58.3</c:v>
                </c:pt>
                <c:pt idx="583">
                  <c:v>58.4</c:v>
                </c:pt>
                <c:pt idx="584">
                  <c:v>58.5</c:v>
                </c:pt>
                <c:pt idx="585">
                  <c:v>58.599999999999994</c:v>
                </c:pt>
                <c:pt idx="586">
                  <c:v>58.699999999999996</c:v>
                </c:pt>
                <c:pt idx="587">
                  <c:v>58.8</c:v>
                </c:pt>
                <c:pt idx="588">
                  <c:v>58.9</c:v>
                </c:pt>
                <c:pt idx="589">
                  <c:v>59</c:v>
                </c:pt>
                <c:pt idx="590">
                  <c:v>59.099999999999994</c:v>
                </c:pt>
                <c:pt idx="591">
                  <c:v>59.199999999999996</c:v>
                </c:pt>
                <c:pt idx="592">
                  <c:v>59.3</c:v>
                </c:pt>
                <c:pt idx="593">
                  <c:v>59.4</c:v>
                </c:pt>
                <c:pt idx="594">
                  <c:v>59.5</c:v>
                </c:pt>
                <c:pt idx="595">
                  <c:v>59.599999999999994</c:v>
                </c:pt>
                <c:pt idx="596">
                  <c:v>59.699999999999996</c:v>
                </c:pt>
                <c:pt idx="597">
                  <c:v>59.8</c:v>
                </c:pt>
                <c:pt idx="598">
                  <c:v>59.9</c:v>
                </c:pt>
                <c:pt idx="599">
                  <c:v>60</c:v>
                </c:pt>
                <c:pt idx="600">
                  <c:v>60.099999999999994</c:v>
                </c:pt>
                <c:pt idx="601">
                  <c:v>60.199999999999996</c:v>
                </c:pt>
                <c:pt idx="602">
                  <c:v>60.3</c:v>
                </c:pt>
                <c:pt idx="603">
                  <c:v>60.4</c:v>
                </c:pt>
                <c:pt idx="604">
                  <c:v>60.5</c:v>
                </c:pt>
                <c:pt idx="605">
                  <c:v>60.6</c:v>
                </c:pt>
                <c:pt idx="606">
                  <c:v>60.699999999999996</c:v>
                </c:pt>
                <c:pt idx="607">
                  <c:v>60.8</c:v>
                </c:pt>
                <c:pt idx="608">
                  <c:v>60.9</c:v>
                </c:pt>
                <c:pt idx="609">
                  <c:v>61</c:v>
                </c:pt>
                <c:pt idx="610">
                  <c:v>61.1</c:v>
                </c:pt>
                <c:pt idx="611">
                  <c:v>61.199999999999996</c:v>
                </c:pt>
                <c:pt idx="612">
                  <c:v>61.3</c:v>
                </c:pt>
                <c:pt idx="613">
                  <c:v>61.4</c:v>
                </c:pt>
                <c:pt idx="614">
                  <c:v>61.5</c:v>
                </c:pt>
                <c:pt idx="615">
                  <c:v>61.6</c:v>
                </c:pt>
                <c:pt idx="616">
                  <c:v>61.7</c:v>
                </c:pt>
                <c:pt idx="617">
                  <c:v>61.8</c:v>
                </c:pt>
                <c:pt idx="618">
                  <c:v>61.9</c:v>
                </c:pt>
                <c:pt idx="619">
                  <c:v>62</c:v>
                </c:pt>
                <c:pt idx="620">
                  <c:v>62.1</c:v>
                </c:pt>
                <c:pt idx="621">
                  <c:v>62.2</c:v>
                </c:pt>
                <c:pt idx="622">
                  <c:v>62.3</c:v>
                </c:pt>
                <c:pt idx="623">
                  <c:v>62.4</c:v>
                </c:pt>
                <c:pt idx="624">
                  <c:v>62.5</c:v>
                </c:pt>
                <c:pt idx="625">
                  <c:v>62.6</c:v>
                </c:pt>
                <c:pt idx="626">
                  <c:v>62.7</c:v>
                </c:pt>
                <c:pt idx="627">
                  <c:v>62.8</c:v>
                </c:pt>
                <c:pt idx="628">
                  <c:v>62.9</c:v>
                </c:pt>
                <c:pt idx="629">
                  <c:v>63</c:v>
                </c:pt>
                <c:pt idx="630">
                  <c:v>63.1</c:v>
                </c:pt>
                <c:pt idx="631">
                  <c:v>63.2</c:v>
                </c:pt>
                <c:pt idx="632">
                  <c:v>63.3</c:v>
                </c:pt>
                <c:pt idx="633">
                  <c:v>63.4</c:v>
                </c:pt>
                <c:pt idx="634">
                  <c:v>63.5</c:v>
                </c:pt>
                <c:pt idx="635">
                  <c:v>63.6</c:v>
                </c:pt>
                <c:pt idx="636">
                  <c:v>63.7</c:v>
                </c:pt>
                <c:pt idx="637">
                  <c:v>63.800000000000004</c:v>
                </c:pt>
                <c:pt idx="638">
                  <c:v>63.9</c:v>
                </c:pt>
                <c:pt idx="639">
                  <c:v>64</c:v>
                </c:pt>
                <c:pt idx="640">
                  <c:v>64.099999999999994</c:v>
                </c:pt>
                <c:pt idx="641">
                  <c:v>64.2</c:v>
                </c:pt>
                <c:pt idx="642">
                  <c:v>64.3</c:v>
                </c:pt>
                <c:pt idx="643">
                  <c:v>64.400000000000006</c:v>
                </c:pt>
                <c:pt idx="644">
                  <c:v>64.5</c:v>
                </c:pt>
                <c:pt idx="645">
                  <c:v>64.600000000000009</c:v>
                </c:pt>
                <c:pt idx="646">
                  <c:v>64.7</c:v>
                </c:pt>
                <c:pt idx="647">
                  <c:v>64.8</c:v>
                </c:pt>
                <c:pt idx="648">
                  <c:v>64.900000000000006</c:v>
                </c:pt>
                <c:pt idx="649">
                  <c:v>65</c:v>
                </c:pt>
                <c:pt idx="650">
                  <c:v>65.100000000000009</c:v>
                </c:pt>
                <c:pt idx="651">
                  <c:v>65.2</c:v>
                </c:pt>
                <c:pt idx="652">
                  <c:v>65.3</c:v>
                </c:pt>
                <c:pt idx="653">
                  <c:v>65.400000000000006</c:v>
                </c:pt>
                <c:pt idx="654">
                  <c:v>65.5</c:v>
                </c:pt>
                <c:pt idx="655">
                  <c:v>65.600000000000009</c:v>
                </c:pt>
                <c:pt idx="656">
                  <c:v>65.7</c:v>
                </c:pt>
                <c:pt idx="657">
                  <c:v>65.8</c:v>
                </c:pt>
                <c:pt idx="658">
                  <c:v>65.900000000000006</c:v>
                </c:pt>
                <c:pt idx="659">
                  <c:v>66</c:v>
                </c:pt>
                <c:pt idx="660">
                  <c:v>66.100000000000009</c:v>
                </c:pt>
                <c:pt idx="661">
                  <c:v>66.2</c:v>
                </c:pt>
                <c:pt idx="662">
                  <c:v>66.3</c:v>
                </c:pt>
                <c:pt idx="663">
                  <c:v>66.400000000000006</c:v>
                </c:pt>
                <c:pt idx="664">
                  <c:v>66.5</c:v>
                </c:pt>
                <c:pt idx="665">
                  <c:v>66.600000000000009</c:v>
                </c:pt>
                <c:pt idx="666">
                  <c:v>66.7</c:v>
                </c:pt>
                <c:pt idx="667">
                  <c:v>66.8</c:v>
                </c:pt>
                <c:pt idx="668">
                  <c:v>66.900000000000006</c:v>
                </c:pt>
                <c:pt idx="669">
                  <c:v>67</c:v>
                </c:pt>
                <c:pt idx="670">
                  <c:v>67.100000000000009</c:v>
                </c:pt>
                <c:pt idx="671">
                  <c:v>67.2</c:v>
                </c:pt>
                <c:pt idx="672">
                  <c:v>67.300000000000011</c:v>
                </c:pt>
                <c:pt idx="673">
                  <c:v>67.400000000000006</c:v>
                </c:pt>
                <c:pt idx="674">
                  <c:v>67.5</c:v>
                </c:pt>
                <c:pt idx="675">
                  <c:v>67.600000000000009</c:v>
                </c:pt>
                <c:pt idx="676">
                  <c:v>67.7</c:v>
                </c:pt>
                <c:pt idx="677">
                  <c:v>67.800000000000011</c:v>
                </c:pt>
                <c:pt idx="678">
                  <c:v>67.900000000000006</c:v>
                </c:pt>
                <c:pt idx="679">
                  <c:v>68</c:v>
                </c:pt>
                <c:pt idx="680">
                  <c:v>68.100000000000009</c:v>
                </c:pt>
                <c:pt idx="681">
                  <c:v>68.2</c:v>
                </c:pt>
                <c:pt idx="682">
                  <c:v>68.300000000000011</c:v>
                </c:pt>
                <c:pt idx="683">
                  <c:v>68.400000000000006</c:v>
                </c:pt>
                <c:pt idx="684">
                  <c:v>68.5</c:v>
                </c:pt>
                <c:pt idx="685">
                  <c:v>68.600000000000009</c:v>
                </c:pt>
                <c:pt idx="686">
                  <c:v>68.7</c:v>
                </c:pt>
                <c:pt idx="687">
                  <c:v>68.800000000000011</c:v>
                </c:pt>
                <c:pt idx="688">
                  <c:v>68.900000000000006</c:v>
                </c:pt>
                <c:pt idx="689">
                  <c:v>69</c:v>
                </c:pt>
                <c:pt idx="690">
                  <c:v>69.100000000000009</c:v>
                </c:pt>
                <c:pt idx="691">
                  <c:v>69.2</c:v>
                </c:pt>
                <c:pt idx="692">
                  <c:v>69.300000000000011</c:v>
                </c:pt>
                <c:pt idx="693">
                  <c:v>69.400000000000006</c:v>
                </c:pt>
                <c:pt idx="694">
                  <c:v>69.5</c:v>
                </c:pt>
                <c:pt idx="695">
                  <c:v>69.600000000000009</c:v>
                </c:pt>
                <c:pt idx="696">
                  <c:v>69.7</c:v>
                </c:pt>
                <c:pt idx="697">
                  <c:v>69.800000000000011</c:v>
                </c:pt>
                <c:pt idx="698">
                  <c:v>69.900000000000006</c:v>
                </c:pt>
                <c:pt idx="699">
                  <c:v>70</c:v>
                </c:pt>
                <c:pt idx="700">
                  <c:v>70.100000000000009</c:v>
                </c:pt>
                <c:pt idx="701">
                  <c:v>70.2</c:v>
                </c:pt>
                <c:pt idx="702">
                  <c:v>70.300000000000011</c:v>
                </c:pt>
                <c:pt idx="703">
                  <c:v>70.399999999999991</c:v>
                </c:pt>
                <c:pt idx="704">
                  <c:v>70.5</c:v>
                </c:pt>
                <c:pt idx="705">
                  <c:v>70.599999999999994</c:v>
                </c:pt>
                <c:pt idx="706">
                  <c:v>70.7</c:v>
                </c:pt>
                <c:pt idx="707">
                  <c:v>70.8</c:v>
                </c:pt>
                <c:pt idx="708">
                  <c:v>70.899999999999991</c:v>
                </c:pt>
                <c:pt idx="709">
                  <c:v>71</c:v>
                </c:pt>
                <c:pt idx="710">
                  <c:v>71.099999999999994</c:v>
                </c:pt>
                <c:pt idx="711">
                  <c:v>71.2</c:v>
                </c:pt>
                <c:pt idx="712">
                  <c:v>71.3</c:v>
                </c:pt>
                <c:pt idx="713">
                  <c:v>71.399999999999991</c:v>
                </c:pt>
                <c:pt idx="714">
                  <c:v>71.5</c:v>
                </c:pt>
                <c:pt idx="715">
                  <c:v>71.599999999999994</c:v>
                </c:pt>
                <c:pt idx="716">
                  <c:v>71.7</c:v>
                </c:pt>
                <c:pt idx="717">
                  <c:v>71.8</c:v>
                </c:pt>
                <c:pt idx="718">
                  <c:v>71.899999999999991</c:v>
                </c:pt>
                <c:pt idx="719">
                  <c:v>72</c:v>
                </c:pt>
                <c:pt idx="720">
                  <c:v>72.099999999999994</c:v>
                </c:pt>
                <c:pt idx="721">
                  <c:v>72.2</c:v>
                </c:pt>
                <c:pt idx="722">
                  <c:v>72.3</c:v>
                </c:pt>
                <c:pt idx="723">
                  <c:v>72.399999999999991</c:v>
                </c:pt>
                <c:pt idx="724">
                  <c:v>72.5</c:v>
                </c:pt>
                <c:pt idx="725">
                  <c:v>72.599999999999994</c:v>
                </c:pt>
                <c:pt idx="726">
                  <c:v>72.7</c:v>
                </c:pt>
                <c:pt idx="727">
                  <c:v>72.8</c:v>
                </c:pt>
                <c:pt idx="728">
                  <c:v>72.899999999999991</c:v>
                </c:pt>
                <c:pt idx="729">
                  <c:v>73</c:v>
                </c:pt>
                <c:pt idx="730">
                  <c:v>73.099999999999994</c:v>
                </c:pt>
                <c:pt idx="731">
                  <c:v>73.2</c:v>
                </c:pt>
                <c:pt idx="732">
                  <c:v>73.3</c:v>
                </c:pt>
                <c:pt idx="733">
                  <c:v>73.400000000000006</c:v>
                </c:pt>
                <c:pt idx="734">
                  <c:v>73.5</c:v>
                </c:pt>
                <c:pt idx="735">
                  <c:v>73.599999999999994</c:v>
                </c:pt>
                <c:pt idx="736">
                  <c:v>73.7</c:v>
                </c:pt>
                <c:pt idx="737">
                  <c:v>73.8</c:v>
                </c:pt>
                <c:pt idx="738">
                  <c:v>73.900000000000006</c:v>
                </c:pt>
                <c:pt idx="739">
                  <c:v>74</c:v>
                </c:pt>
                <c:pt idx="740">
                  <c:v>74.099999999999994</c:v>
                </c:pt>
                <c:pt idx="741">
                  <c:v>74.2</c:v>
                </c:pt>
                <c:pt idx="742">
                  <c:v>74.3</c:v>
                </c:pt>
                <c:pt idx="743">
                  <c:v>74.400000000000006</c:v>
                </c:pt>
                <c:pt idx="744">
                  <c:v>74.5</c:v>
                </c:pt>
                <c:pt idx="745">
                  <c:v>74.599999999999994</c:v>
                </c:pt>
                <c:pt idx="746">
                  <c:v>74.7</c:v>
                </c:pt>
                <c:pt idx="747">
                  <c:v>74.8</c:v>
                </c:pt>
                <c:pt idx="748">
                  <c:v>74.900000000000006</c:v>
                </c:pt>
                <c:pt idx="749">
                  <c:v>75</c:v>
                </c:pt>
                <c:pt idx="750">
                  <c:v>75.099999999999994</c:v>
                </c:pt>
                <c:pt idx="751">
                  <c:v>75.2</c:v>
                </c:pt>
                <c:pt idx="752">
                  <c:v>75.3</c:v>
                </c:pt>
                <c:pt idx="753">
                  <c:v>75.400000000000006</c:v>
                </c:pt>
                <c:pt idx="754">
                  <c:v>75.5</c:v>
                </c:pt>
                <c:pt idx="755">
                  <c:v>75.599999999999994</c:v>
                </c:pt>
                <c:pt idx="756">
                  <c:v>75.7</c:v>
                </c:pt>
                <c:pt idx="757">
                  <c:v>75.8</c:v>
                </c:pt>
                <c:pt idx="758">
                  <c:v>75.900000000000006</c:v>
                </c:pt>
                <c:pt idx="759">
                  <c:v>76</c:v>
                </c:pt>
                <c:pt idx="760">
                  <c:v>76.099999999999994</c:v>
                </c:pt>
                <c:pt idx="761">
                  <c:v>76.2</c:v>
                </c:pt>
                <c:pt idx="762">
                  <c:v>76.3</c:v>
                </c:pt>
                <c:pt idx="763">
                  <c:v>76.400000000000006</c:v>
                </c:pt>
                <c:pt idx="764">
                  <c:v>76.5</c:v>
                </c:pt>
                <c:pt idx="765">
                  <c:v>76.599999999999994</c:v>
                </c:pt>
                <c:pt idx="766">
                  <c:v>76.7</c:v>
                </c:pt>
                <c:pt idx="767">
                  <c:v>76.8</c:v>
                </c:pt>
                <c:pt idx="768">
                  <c:v>76.900000000000006</c:v>
                </c:pt>
                <c:pt idx="769">
                  <c:v>77</c:v>
                </c:pt>
                <c:pt idx="770">
                  <c:v>77.100000000000009</c:v>
                </c:pt>
                <c:pt idx="771">
                  <c:v>77.2</c:v>
                </c:pt>
                <c:pt idx="772">
                  <c:v>77.3</c:v>
                </c:pt>
                <c:pt idx="773">
                  <c:v>77.400000000000006</c:v>
                </c:pt>
                <c:pt idx="774">
                  <c:v>77.5</c:v>
                </c:pt>
                <c:pt idx="775">
                  <c:v>77.600000000000009</c:v>
                </c:pt>
                <c:pt idx="776">
                  <c:v>77.7</c:v>
                </c:pt>
                <c:pt idx="777">
                  <c:v>77.8</c:v>
                </c:pt>
                <c:pt idx="778">
                  <c:v>77.900000000000006</c:v>
                </c:pt>
                <c:pt idx="779">
                  <c:v>78</c:v>
                </c:pt>
                <c:pt idx="780">
                  <c:v>78.100000000000009</c:v>
                </c:pt>
                <c:pt idx="781">
                  <c:v>78.2</c:v>
                </c:pt>
                <c:pt idx="782">
                  <c:v>78.3</c:v>
                </c:pt>
                <c:pt idx="783">
                  <c:v>78.400000000000006</c:v>
                </c:pt>
                <c:pt idx="784">
                  <c:v>78.5</c:v>
                </c:pt>
                <c:pt idx="785">
                  <c:v>78.600000000000009</c:v>
                </c:pt>
                <c:pt idx="786">
                  <c:v>78.7</c:v>
                </c:pt>
                <c:pt idx="787">
                  <c:v>78.8</c:v>
                </c:pt>
                <c:pt idx="788">
                  <c:v>78.900000000000006</c:v>
                </c:pt>
                <c:pt idx="789">
                  <c:v>79</c:v>
                </c:pt>
                <c:pt idx="790">
                  <c:v>79.100000000000009</c:v>
                </c:pt>
                <c:pt idx="791">
                  <c:v>79.2</c:v>
                </c:pt>
                <c:pt idx="792">
                  <c:v>79.3</c:v>
                </c:pt>
                <c:pt idx="793">
                  <c:v>79.400000000000006</c:v>
                </c:pt>
                <c:pt idx="794">
                  <c:v>79.5</c:v>
                </c:pt>
                <c:pt idx="795">
                  <c:v>79.600000000000009</c:v>
                </c:pt>
                <c:pt idx="796">
                  <c:v>79.7</c:v>
                </c:pt>
                <c:pt idx="797">
                  <c:v>79.800000000000011</c:v>
                </c:pt>
                <c:pt idx="798">
                  <c:v>79.900000000000006</c:v>
                </c:pt>
                <c:pt idx="799">
                  <c:v>80</c:v>
                </c:pt>
                <c:pt idx="800">
                  <c:v>80.100000000000009</c:v>
                </c:pt>
                <c:pt idx="801">
                  <c:v>80.2</c:v>
                </c:pt>
                <c:pt idx="802">
                  <c:v>80.300000000000011</c:v>
                </c:pt>
                <c:pt idx="803">
                  <c:v>80.400000000000006</c:v>
                </c:pt>
                <c:pt idx="804">
                  <c:v>80.5</c:v>
                </c:pt>
                <c:pt idx="805">
                  <c:v>80.600000000000009</c:v>
                </c:pt>
                <c:pt idx="806">
                  <c:v>80.7</c:v>
                </c:pt>
                <c:pt idx="807">
                  <c:v>80.800000000000011</c:v>
                </c:pt>
                <c:pt idx="808">
                  <c:v>80.900000000000006</c:v>
                </c:pt>
                <c:pt idx="809">
                  <c:v>81</c:v>
                </c:pt>
                <c:pt idx="810">
                  <c:v>81.100000000000009</c:v>
                </c:pt>
                <c:pt idx="811">
                  <c:v>81.2</c:v>
                </c:pt>
                <c:pt idx="812">
                  <c:v>81.300000000000011</c:v>
                </c:pt>
                <c:pt idx="813">
                  <c:v>81.400000000000006</c:v>
                </c:pt>
                <c:pt idx="814">
                  <c:v>81.5</c:v>
                </c:pt>
                <c:pt idx="815">
                  <c:v>81.600000000000009</c:v>
                </c:pt>
                <c:pt idx="816">
                  <c:v>81.7</c:v>
                </c:pt>
                <c:pt idx="817">
                  <c:v>81.800000000000011</c:v>
                </c:pt>
                <c:pt idx="818">
                  <c:v>81.900000000000006</c:v>
                </c:pt>
                <c:pt idx="819">
                  <c:v>82</c:v>
                </c:pt>
                <c:pt idx="820">
                  <c:v>82.100000000000009</c:v>
                </c:pt>
                <c:pt idx="821">
                  <c:v>82.2</c:v>
                </c:pt>
                <c:pt idx="822">
                  <c:v>82.300000000000011</c:v>
                </c:pt>
                <c:pt idx="823">
                  <c:v>82.4</c:v>
                </c:pt>
                <c:pt idx="824">
                  <c:v>82.5</c:v>
                </c:pt>
                <c:pt idx="825">
                  <c:v>82.600000000000009</c:v>
                </c:pt>
                <c:pt idx="826">
                  <c:v>82.7</c:v>
                </c:pt>
                <c:pt idx="827">
                  <c:v>82.800000000000011</c:v>
                </c:pt>
                <c:pt idx="828">
                  <c:v>82.9</c:v>
                </c:pt>
                <c:pt idx="829">
                  <c:v>83</c:v>
                </c:pt>
                <c:pt idx="830">
                  <c:v>83.100000000000009</c:v>
                </c:pt>
                <c:pt idx="831">
                  <c:v>83.2</c:v>
                </c:pt>
                <c:pt idx="832">
                  <c:v>83.3</c:v>
                </c:pt>
                <c:pt idx="833">
                  <c:v>83.399999999999991</c:v>
                </c:pt>
                <c:pt idx="834">
                  <c:v>83.5</c:v>
                </c:pt>
                <c:pt idx="835">
                  <c:v>83.6</c:v>
                </c:pt>
                <c:pt idx="836">
                  <c:v>83.7</c:v>
                </c:pt>
                <c:pt idx="837">
                  <c:v>83.8</c:v>
                </c:pt>
                <c:pt idx="838">
                  <c:v>83.899999999999991</c:v>
                </c:pt>
                <c:pt idx="839">
                  <c:v>84</c:v>
                </c:pt>
                <c:pt idx="840">
                  <c:v>84.1</c:v>
                </c:pt>
                <c:pt idx="841">
                  <c:v>84.2</c:v>
                </c:pt>
                <c:pt idx="842">
                  <c:v>84.3</c:v>
                </c:pt>
                <c:pt idx="843">
                  <c:v>84.399999999999991</c:v>
                </c:pt>
                <c:pt idx="844">
                  <c:v>84.5</c:v>
                </c:pt>
                <c:pt idx="845">
                  <c:v>84.6</c:v>
                </c:pt>
                <c:pt idx="846">
                  <c:v>84.7</c:v>
                </c:pt>
                <c:pt idx="847">
                  <c:v>84.8</c:v>
                </c:pt>
                <c:pt idx="848">
                  <c:v>84.899999999999991</c:v>
                </c:pt>
                <c:pt idx="849">
                  <c:v>85</c:v>
                </c:pt>
                <c:pt idx="850">
                  <c:v>85.1</c:v>
                </c:pt>
                <c:pt idx="851">
                  <c:v>85.2</c:v>
                </c:pt>
                <c:pt idx="852">
                  <c:v>85.3</c:v>
                </c:pt>
                <c:pt idx="853">
                  <c:v>85.399999999999991</c:v>
                </c:pt>
                <c:pt idx="854">
                  <c:v>85.5</c:v>
                </c:pt>
                <c:pt idx="855">
                  <c:v>85.6</c:v>
                </c:pt>
                <c:pt idx="856">
                  <c:v>85.7</c:v>
                </c:pt>
                <c:pt idx="857">
                  <c:v>85.8</c:v>
                </c:pt>
                <c:pt idx="858">
                  <c:v>85.9</c:v>
                </c:pt>
                <c:pt idx="859">
                  <c:v>86</c:v>
                </c:pt>
                <c:pt idx="860">
                  <c:v>86.1</c:v>
                </c:pt>
                <c:pt idx="861">
                  <c:v>86.2</c:v>
                </c:pt>
                <c:pt idx="862">
                  <c:v>86.3</c:v>
                </c:pt>
                <c:pt idx="863">
                  <c:v>86.4</c:v>
                </c:pt>
                <c:pt idx="864">
                  <c:v>86.5</c:v>
                </c:pt>
                <c:pt idx="865">
                  <c:v>86.6</c:v>
                </c:pt>
                <c:pt idx="866">
                  <c:v>86.7</c:v>
                </c:pt>
                <c:pt idx="867">
                  <c:v>86.8</c:v>
                </c:pt>
                <c:pt idx="868">
                  <c:v>86.9</c:v>
                </c:pt>
                <c:pt idx="869">
                  <c:v>87</c:v>
                </c:pt>
                <c:pt idx="870">
                  <c:v>87.1</c:v>
                </c:pt>
                <c:pt idx="871">
                  <c:v>87.2</c:v>
                </c:pt>
                <c:pt idx="872">
                  <c:v>87.3</c:v>
                </c:pt>
                <c:pt idx="873">
                  <c:v>87.4</c:v>
                </c:pt>
                <c:pt idx="874">
                  <c:v>87.5</c:v>
                </c:pt>
                <c:pt idx="875">
                  <c:v>87.6</c:v>
                </c:pt>
                <c:pt idx="876">
                  <c:v>87.7</c:v>
                </c:pt>
                <c:pt idx="877">
                  <c:v>87.8</c:v>
                </c:pt>
                <c:pt idx="878">
                  <c:v>87.9</c:v>
                </c:pt>
                <c:pt idx="879">
                  <c:v>88</c:v>
                </c:pt>
                <c:pt idx="880">
                  <c:v>88.1</c:v>
                </c:pt>
                <c:pt idx="881">
                  <c:v>88.2</c:v>
                </c:pt>
                <c:pt idx="882">
                  <c:v>88.3</c:v>
                </c:pt>
                <c:pt idx="883">
                  <c:v>88.4</c:v>
                </c:pt>
                <c:pt idx="884">
                  <c:v>88.5</c:v>
                </c:pt>
                <c:pt idx="885">
                  <c:v>88.6</c:v>
                </c:pt>
                <c:pt idx="886">
                  <c:v>88.7</c:v>
                </c:pt>
                <c:pt idx="887">
                  <c:v>88.8</c:v>
                </c:pt>
                <c:pt idx="888">
                  <c:v>88.9</c:v>
                </c:pt>
                <c:pt idx="889">
                  <c:v>89</c:v>
                </c:pt>
                <c:pt idx="890">
                  <c:v>89.1</c:v>
                </c:pt>
                <c:pt idx="891">
                  <c:v>89.2</c:v>
                </c:pt>
                <c:pt idx="892">
                  <c:v>89.3</c:v>
                </c:pt>
                <c:pt idx="893">
                  <c:v>89.4</c:v>
                </c:pt>
                <c:pt idx="894">
                  <c:v>89.5</c:v>
                </c:pt>
                <c:pt idx="895">
                  <c:v>89.600000000000009</c:v>
                </c:pt>
                <c:pt idx="896">
                  <c:v>89.7</c:v>
                </c:pt>
                <c:pt idx="897">
                  <c:v>89.8</c:v>
                </c:pt>
                <c:pt idx="898">
                  <c:v>89.9</c:v>
                </c:pt>
                <c:pt idx="899">
                  <c:v>90</c:v>
                </c:pt>
                <c:pt idx="900">
                  <c:v>90.100000000000009</c:v>
                </c:pt>
                <c:pt idx="901">
                  <c:v>90.2</c:v>
                </c:pt>
                <c:pt idx="902">
                  <c:v>90.3</c:v>
                </c:pt>
                <c:pt idx="903">
                  <c:v>90.4</c:v>
                </c:pt>
                <c:pt idx="904">
                  <c:v>90.5</c:v>
                </c:pt>
                <c:pt idx="905">
                  <c:v>90.600000000000009</c:v>
                </c:pt>
                <c:pt idx="906">
                  <c:v>90.7</c:v>
                </c:pt>
                <c:pt idx="907">
                  <c:v>90.8</c:v>
                </c:pt>
                <c:pt idx="908">
                  <c:v>90.9</c:v>
                </c:pt>
                <c:pt idx="909">
                  <c:v>91</c:v>
                </c:pt>
                <c:pt idx="910">
                  <c:v>91.100000000000009</c:v>
                </c:pt>
                <c:pt idx="911">
                  <c:v>91.2</c:v>
                </c:pt>
                <c:pt idx="912">
                  <c:v>91.3</c:v>
                </c:pt>
                <c:pt idx="913">
                  <c:v>91.4</c:v>
                </c:pt>
                <c:pt idx="914">
                  <c:v>91.5</c:v>
                </c:pt>
                <c:pt idx="915">
                  <c:v>91.600000000000009</c:v>
                </c:pt>
                <c:pt idx="916">
                  <c:v>91.7</c:v>
                </c:pt>
                <c:pt idx="917">
                  <c:v>91.8</c:v>
                </c:pt>
                <c:pt idx="918">
                  <c:v>91.9</c:v>
                </c:pt>
                <c:pt idx="919">
                  <c:v>92</c:v>
                </c:pt>
                <c:pt idx="920">
                  <c:v>92.100000000000009</c:v>
                </c:pt>
                <c:pt idx="921">
                  <c:v>92.2</c:v>
                </c:pt>
                <c:pt idx="922">
                  <c:v>92.300000000000011</c:v>
                </c:pt>
                <c:pt idx="923">
                  <c:v>92.4</c:v>
                </c:pt>
                <c:pt idx="924">
                  <c:v>92.5</c:v>
                </c:pt>
                <c:pt idx="925">
                  <c:v>92.600000000000009</c:v>
                </c:pt>
                <c:pt idx="926">
                  <c:v>92.7</c:v>
                </c:pt>
                <c:pt idx="927">
                  <c:v>92.800000000000011</c:v>
                </c:pt>
                <c:pt idx="928">
                  <c:v>92.9</c:v>
                </c:pt>
                <c:pt idx="929">
                  <c:v>93</c:v>
                </c:pt>
                <c:pt idx="930">
                  <c:v>93.100000000000009</c:v>
                </c:pt>
                <c:pt idx="931">
                  <c:v>93.2</c:v>
                </c:pt>
                <c:pt idx="932">
                  <c:v>93.300000000000011</c:v>
                </c:pt>
                <c:pt idx="933">
                  <c:v>93.4</c:v>
                </c:pt>
                <c:pt idx="934">
                  <c:v>93.5</c:v>
                </c:pt>
                <c:pt idx="935">
                  <c:v>93.600000000000009</c:v>
                </c:pt>
                <c:pt idx="936">
                  <c:v>93.7</c:v>
                </c:pt>
                <c:pt idx="937">
                  <c:v>93.800000000000011</c:v>
                </c:pt>
                <c:pt idx="938">
                  <c:v>93.9</c:v>
                </c:pt>
                <c:pt idx="939">
                  <c:v>94</c:v>
                </c:pt>
                <c:pt idx="940">
                  <c:v>94.100000000000009</c:v>
                </c:pt>
                <c:pt idx="941">
                  <c:v>94.2</c:v>
                </c:pt>
                <c:pt idx="942">
                  <c:v>94.300000000000011</c:v>
                </c:pt>
                <c:pt idx="943">
                  <c:v>94.4</c:v>
                </c:pt>
                <c:pt idx="944">
                  <c:v>94.5</c:v>
                </c:pt>
                <c:pt idx="945">
                  <c:v>94.600000000000009</c:v>
                </c:pt>
                <c:pt idx="946">
                  <c:v>94.7</c:v>
                </c:pt>
                <c:pt idx="947">
                  <c:v>94.800000000000011</c:v>
                </c:pt>
                <c:pt idx="948">
                  <c:v>94.9</c:v>
                </c:pt>
                <c:pt idx="949">
                  <c:v>95</c:v>
                </c:pt>
                <c:pt idx="950">
                  <c:v>95.100000000000009</c:v>
                </c:pt>
                <c:pt idx="951">
                  <c:v>95.2</c:v>
                </c:pt>
                <c:pt idx="952">
                  <c:v>95.300000000000011</c:v>
                </c:pt>
                <c:pt idx="953">
                  <c:v>95.4</c:v>
                </c:pt>
                <c:pt idx="954">
                  <c:v>95.5</c:v>
                </c:pt>
                <c:pt idx="955">
                  <c:v>95.600000000000009</c:v>
                </c:pt>
                <c:pt idx="956">
                  <c:v>95.7</c:v>
                </c:pt>
                <c:pt idx="957">
                  <c:v>95.800000000000011</c:v>
                </c:pt>
                <c:pt idx="958">
                  <c:v>95.9</c:v>
                </c:pt>
                <c:pt idx="959">
                  <c:v>96</c:v>
                </c:pt>
                <c:pt idx="960">
                  <c:v>96.1</c:v>
                </c:pt>
                <c:pt idx="961">
                  <c:v>96.2</c:v>
                </c:pt>
                <c:pt idx="962">
                  <c:v>96.3</c:v>
                </c:pt>
                <c:pt idx="963">
                  <c:v>96.399999999999991</c:v>
                </c:pt>
                <c:pt idx="964">
                  <c:v>96.5</c:v>
                </c:pt>
                <c:pt idx="965">
                  <c:v>96.6</c:v>
                </c:pt>
                <c:pt idx="966">
                  <c:v>96.7</c:v>
                </c:pt>
                <c:pt idx="967">
                  <c:v>96.8</c:v>
                </c:pt>
                <c:pt idx="968">
                  <c:v>96.899999999999991</c:v>
                </c:pt>
                <c:pt idx="969">
                  <c:v>97</c:v>
                </c:pt>
                <c:pt idx="970">
                  <c:v>97.1</c:v>
                </c:pt>
                <c:pt idx="971">
                  <c:v>97.2</c:v>
                </c:pt>
                <c:pt idx="972">
                  <c:v>97.3</c:v>
                </c:pt>
                <c:pt idx="973">
                  <c:v>97.399999999999991</c:v>
                </c:pt>
                <c:pt idx="974">
                  <c:v>97.5</c:v>
                </c:pt>
                <c:pt idx="975">
                  <c:v>97.6</c:v>
                </c:pt>
                <c:pt idx="976">
                  <c:v>97.7</c:v>
                </c:pt>
                <c:pt idx="977">
                  <c:v>97.8</c:v>
                </c:pt>
                <c:pt idx="978">
                  <c:v>97.899999999999991</c:v>
                </c:pt>
                <c:pt idx="979">
                  <c:v>98</c:v>
                </c:pt>
                <c:pt idx="980">
                  <c:v>98.1</c:v>
                </c:pt>
                <c:pt idx="981">
                  <c:v>98.2</c:v>
                </c:pt>
                <c:pt idx="982">
                  <c:v>98.3</c:v>
                </c:pt>
                <c:pt idx="983">
                  <c:v>98.4</c:v>
                </c:pt>
                <c:pt idx="984">
                  <c:v>98.5</c:v>
                </c:pt>
                <c:pt idx="985">
                  <c:v>98.6</c:v>
                </c:pt>
                <c:pt idx="986">
                  <c:v>98.7</c:v>
                </c:pt>
                <c:pt idx="987">
                  <c:v>98.8</c:v>
                </c:pt>
                <c:pt idx="988">
                  <c:v>98.9</c:v>
                </c:pt>
                <c:pt idx="989">
                  <c:v>99</c:v>
                </c:pt>
                <c:pt idx="990">
                  <c:v>99.1</c:v>
                </c:pt>
                <c:pt idx="991">
                  <c:v>99.2</c:v>
                </c:pt>
                <c:pt idx="992">
                  <c:v>99.3</c:v>
                </c:pt>
                <c:pt idx="993">
                  <c:v>99.4</c:v>
                </c:pt>
                <c:pt idx="994">
                  <c:v>99.5</c:v>
                </c:pt>
                <c:pt idx="995">
                  <c:v>99.6</c:v>
                </c:pt>
                <c:pt idx="996">
                  <c:v>99.7</c:v>
                </c:pt>
                <c:pt idx="997">
                  <c:v>99.8</c:v>
                </c:pt>
                <c:pt idx="998">
                  <c:v>99.9</c:v>
                </c:pt>
                <c:pt idx="999">
                  <c:v>100</c:v>
                </c:pt>
              </c:numCache>
            </c:numRef>
          </c:xVal>
          <c:yVal>
            <c:numRef>
              <c:f>Graphen!$P$2:$P$1002</c:f>
              <c:numCache>
                <c:formatCode>General</c:formatCode>
                <c:ptCount val="1001"/>
                <c:pt idx="0">
                  <c:v>0</c:v>
                </c:pt>
                <c:pt idx="1">
                  <c:v>1.5782592618336367E-4</c:v>
                </c:pt>
                <c:pt idx="2">
                  <c:v>1.197380582457754E-3</c:v>
                </c:pt>
                <c:pt idx="3">
                  <c:v>3.8378021286912373E-3</c:v>
                </c:pt>
                <c:pt idx="4">
                  <c:v>8.6510094336376825E-3</c:v>
                </c:pt>
                <c:pt idx="5">
                  <c:v>1.6089229476203854E-2</c:v>
                </c:pt>
                <c:pt idx="6">
                  <c:v>2.6507406574245579E-2</c:v>
                </c:pt>
                <c:pt idx="7">
                  <c:v>4.0181444736544107E-2</c:v>
                </c:pt>
                <c:pt idx="8">
                  <c:v>5.7323057623021666E-2</c:v>
                </c:pt>
                <c:pt idx="9">
                  <c:v>7.809185665074074E-2</c:v>
                </c:pt>
                <c:pt idx="10">
                  <c:v>0.10260519058991759</c:v>
                </c:pt>
                <c:pt idx="11">
                  <c:v>0.13094615458288716</c:v>
                </c:pt>
                <c:pt idx="12">
                  <c:v>0.16317010884006958</c:v>
                </c:pt>
                <c:pt idx="13">
                  <c:v>0.19930998402776096</c:v>
                </c:pt>
                <c:pt idx="14">
                  <c:v>0.23938059887410965</c:v>
                </c:pt>
                <c:pt idx="15">
                  <c:v>0.2833821736041664</c:v>
                </c:pt>
                <c:pt idx="16">
                  <c:v>0.33130318868729958</c:v>
                </c:pt>
                <c:pt idx="17">
                  <c:v>0.38312271059722297</c:v>
                </c:pt>
                <c:pt idx="18">
                  <c:v>0.43881228366526009</c:v>
                </c:pt>
                <c:pt idx="19">
                  <c:v>0.49833746869160311</c:v>
                </c:pt>
                <c:pt idx="20">
                  <c:v>0.5616590939869347</c:v>
                </c:pt>
                <c:pt idx="21">
                  <c:v>0.6287342723104502</c:v>
                </c:pt>
                <c:pt idx="22">
                  <c:v>0.69951722723268361</c:v>
                </c:pt>
                <c:pt idx="23">
                  <c:v>0.77395996436127279</c:v>
                </c:pt>
                <c:pt idx="24">
                  <c:v>0.85201281628094516</c:v>
                </c:pt>
                <c:pt idx="25">
                  <c:v>0.93362488469618621</c:v>
                </c:pt>
                <c:pt idx="26">
                  <c:v>1.0187443988999256</c:v>
                </c:pt>
                <c:pt idx="27">
                  <c:v>1.1073190061360256</c:v>
                </c:pt>
                <c:pt idx="28">
                  <c:v>1.1992960065310581</c:v>
                </c:pt>
                <c:pt idx="29">
                  <c:v>1.2946225429133047</c:v>
                </c:pt>
                <c:pt idx="30">
                  <c:v>1.3932457539204661</c:v>
                </c:pt>
                <c:pt idx="31">
                  <c:v>1.4951128972346741</c:v>
                </c:pt>
                <c:pt idx="32">
                  <c:v>1.6001714485128868</c:v>
                </c:pt>
                <c:pt idx="33">
                  <c:v>1.7083691805456802</c:v>
                </c:pt>
                <c:pt idx="34">
                  <c:v>1.8196542263340998</c:v>
                </c:pt>
                <c:pt idx="35">
                  <c:v>1.9339751290893692</c:v>
                </c:pt>
                <c:pt idx="36">
                  <c:v>2.0512808816004617</c:v>
                </c:pt>
                <c:pt idx="37">
                  <c:v>2.1715209569608342</c:v>
                </c:pt>
                <c:pt idx="38">
                  <c:v>2.2946453322749947</c:v>
                </c:pt>
                <c:pt idx="39">
                  <c:v>2.4206045066640072</c:v>
                </c:pt>
                <c:pt idx="40">
                  <c:v>2.5493495146440983</c:v>
                </c:pt>
                <c:pt idx="41">
                  <c:v>2.6808319357524453</c:v>
                </c:pt>
                <c:pt idx="42">
                  <c:v>2.8150039011318113</c:v>
                </c:pt>
                <c:pt idx="43">
                  <c:v>2.9518180976530166</c:v>
                </c:pt>
                <c:pt idx="44">
                  <c:v>3.0912277700466948</c:v>
                </c:pt>
                <c:pt idx="45">
                  <c:v>3.2331867214278756</c:v>
                </c:pt>
                <c:pt idx="46">
                  <c:v>3.3776493125257221</c:v>
                </c:pt>
                <c:pt idx="47">
                  <c:v>3.5245704598721206</c:v>
                </c:pt>
                <c:pt idx="48">
                  <c:v>3.6739056331559476</c:v>
                </c:pt>
                <c:pt idx="49">
                  <c:v>3.8256108519111005</c:v>
                </c:pt>
                <c:pt idx="50">
                  <c:v>3.9796426816749699</c:v>
                </c:pt>
                <c:pt idx="51">
                  <c:v>4.1359582297283781</c:v>
                </c:pt>
                <c:pt idx="52">
                  <c:v>4.2945151405075377</c:v>
                </c:pt>
                <c:pt idx="53">
                  <c:v>4.4552715907613969</c:v>
                </c:pt>
                <c:pt idx="54">
                  <c:v>4.6181862845137989</c:v>
                </c:pt>
                <c:pt idx="55">
                  <c:v>4.7832184478793716</c:v>
                </c:pt>
                <c:pt idx="56">
                  <c:v>4.950327823771782</c:v>
                </c:pt>
                <c:pt idx="57">
                  <c:v>5.1194746665366839</c:v>
                </c:pt>
                <c:pt idx="58">
                  <c:v>5.2906197365351693</c:v>
                </c:pt>
                <c:pt idx="59">
                  <c:v>5.463724294698193</c:v>
                </c:pt>
                <c:pt idx="60">
                  <c:v>5.638750097069285</c:v>
                </c:pt>
                <c:pt idx="61">
                  <c:v>5.8156593893488457</c:v>
                </c:pt>
                <c:pt idx="62">
                  <c:v>5.9944149014512949</c:v>
                </c:pt>
                <c:pt idx="63">
                  <c:v>6.174979842083383</c:v>
                </c:pt>
                <c:pt idx="64">
                  <c:v>6.3573178933513557</c:v>
                </c:pt>
                <c:pt idx="65">
                  <c:v>6.5413932054018948</c:v>
                </c:pt>
                <c:pt idx="66">
                  <c:v>6.7271703911018488</c:v>
                </c:pt>
                <c:pt idx="67">
                  <c:v>6.9146145207598533</c:v>
                </c:pt>
                <c:pt idx="68">
                  <c:v>7.1036911168927617</c:v>
                </c:pt>
                <c:pt idx="69">
                  <c:v>7.2943661490392113</c:v>
                </c:pt>
                <c:pt idx="70">
                  <c:v>7.4866060286212379</c:v>
                </c:pt>
                <c:pt idx="71">
                  <c:v>7.6803776038559812</c:v>
                </c:pt>
                <c:pt idx="72">
                  <c:v>7.8756481547177248</c:v>
                </c:pt>
                <c:pt idx="73">
                  <c:v>8.0723853879511598</c:v>
                </c:pt>
                <c:pt idx="74">
                  <c:v>8.2705574321361706</c:v>
                </c:pt>
                <c:pt idx="75">
                  <c:v>8.4701328328041789</c:v>
                </c:pt>
                <c:pt idx="76">
                  <c:v>8.671080547606369</c:v>
                </c:pt>
                <c:pt idx="77">
                  <c:v>8.8733699415336886</c:v>
                </c:pt>
                <c:pt idx="78">
                  <c:v>9.0769707821879635</c:v>
                </c:pt>
                <c:pt idx="79">
                  <c:v>9.2818532351049221</c:v>
                </c:pt>
                <c:pt idx="80">
                  <c:v>9.4879878591275695</c:v>
                </c:pt>
                <c:pt idx="81">
                  <c:v>9.6953456018307183</c:v>
                </c:pt>
                <c:pt idx="82">
                  <c:v>9.9038977949955509</c:v>
                </c:pt>
                <c:pt idx="83">
                  <c:v>10.113616150134119</c:v>
                </c:pt>
                <c:pt idx="84">
                  <c:v>10.32447275406326</c:v>
                </c:pt>
                <c:pt idx="85">
                  <c:v>10.536440064527596</c:v>
                </c:pt>
                <c:pt idx="86">
                  <c:v>10.749490905870989</c:v>
                </c:pt>
                <c:pt idx="87">
                  <c:v>10.963598464756076</c:v>
                </c:pt>
                <c:pt idx="88">
                  <c:v>11.178736285931453</c:v>
                </c:pt>
                <c:pt idx="89">
                  <c:v>11.394878268045941</c:v>
                </c:pt>
                <c:pt idx="90">
                  <c:v>11.611998659509526</c:v>
                </c:pt>
                <c:pt idx="91">
                  <c:v>11.830072054400349</c:v>
                </c:pt>
                <c:pt idx="92">
                  <c:v>12.04907338841744</c:v>
                </c:pt>
                <c:pt idx="93">
                  <c:v>12.268977934878691</c:v>
                </c:pt>
                <c:pt idx="94">
                  <c:v>12.489761300763313</c:v>
                </c:pt>
                <c:pt idx="95">
                  <c:v>12.711399422798815</c:v>
                </c:pt>
                <c:pt idx="96">
                  <c:v>12.93386856359151</c:v>
                </c:pt>
                <c:pt idx="97">
                  <c:v>13.157145307800288</c:v>
                </c:pt>
                <c:pt idx="98">
                  <c:v>13.381206558353391</c:v>
                </c:pt>
                <c:pt idx="99">
                  <c:v>13.606029532707311</c:v>
                </c:pt>
                <c:pt idx="100">
                  <c:v>13.83159175914769</c:v>
                </c:pt>
                <c:pt idx="101">
                  <c:v>14.057871073131565</c:v>
                </c:pt>
                <c:pt idx="102">
                  <c:v>14.284845613670674</c:v>
                </c:pt>
                <c:pt idx="103">
                  <c:v>14.512493819755189</c:v>
                </c:pt>
                <c:pt idx="104">
                  <c:v>14.740794426817606</c:v>
                </c:pt>
                <c:pt idx="105">
                  <c:v>14.969726463236183</c:v>
                </c:pt>
                <c:pt idx="106">
                  <c:v>15.199269246877622</c:v>
                </c:pt>
                <c:pt idx="107">
                  <c:v>15.429402381678651</c:v>
                </c:pt>
                <c:pt idx="108">
                  <c:v>15.660105754265642</c:v>
                </c:pt>
                <c:pt idx="109">
                  <c:v>15.891359530612565</c:v>
                </c:pt>
                <c:pt idx="110">
                  <c:v>16.123144152735943</c:v>
                </c:pt>
                <c:pt idx="111">
                  <c:v>16.355440335427541</c:v>
                </c:pt>
                <c:pt idx="112">
                  <c:v>16.588229063023128</c:v>
                </c:pt>
                <c:pt idx="113">
                  <c:v>16.821491586207841</c:v>
                </c:pt>
                <c:pt idx="114">
                  <c:v>17.055209418857483</c:v>
                </c:pt>
                <c:pt idx="115">
                  <c:v>17.289364334915096</c:v>
                </c:pt>
                <c:pt idx="116">
                  <c:v>17.523938365302872</c:v>
                </c:pt>
                <c:pt idx="117">
                  <c:v>17.758913794868459</c:v>
                </c:pt>
                <c:pt idx="118">
                  <c:v>17.994273159366035</c:v>
                </c:pt>
                <c:pt idx="119">
                  <c:v>18.229999242470935</c:v>
                </c:pt>
                <c:pt idx="120">
                  <c:v>18.466075072828062</c:v>
                </c:pt>
                <c:pt idx="121">
                  <c:v>18.702483921133478</c:v>
                </c:pt>
                <c:pt idx="122">
                  <c:v>18.939209297248794</c:v>
                </c:pt>
                <c:pt idx="123">
                  <c:v>19.176234947348181</c:v>
                </c:pt>
                <c:pt idx="124">
                  <c:v>19.413544851097168</c:v>
                </c:pt>
                <c:pt idx="125">
                  <c:v>19.651123218863738</c:v>
                </c:pt>
                <c:pt idx="126">
                  <c:v>19.888954488960334</c:v>
                </c:pt>
                <c:pt idx="127">
                  <c:v>20.127023324917193</c:v>
                </c:pt>
                <c:pt idx="128">
                  <c:v>20.365314612786488</c:v>
                </c:pt>
                <c:pt idx="129">
                  <c:v>20.60381345847658</c:v>
                </c:pt>
                <c:pt idx="130">
                  <c:v>20.842505185116615</c:v>
                </c:pt>
                <c:pt idx="131">
                  <c:v>21.081375330450683</c:v>
                </c:pt>
                <c:pt idx="132">
                  <c:v>21.320409644261439</c:v>
                </c:pt>
                <c:pt idx="133">
                  <c:v>21.559594085822749</c:v>
                </c:pt>
                <c:pt idx="134">
                  <c:v>21.798914821381128</c:v>
                </c:pt>
                <c:pt idx="135">
                  <c:v>22.0383582216657</c:v>
                </c:pt>
                <c:pt idx="136">
                  <c:v>22.277910859426054</c:v>
                </c:pt>
                <c:pt idx="137">
                  <c:v>22.517559506998115</c:v>
                </c:pt>
                <c:pt idx="138">
                  <c:v>22.757291133897461</c:v>
                </c:pt>
                <c:pt idx="139">
                  <c:v>22.997092904439821</c:v>
                </c:pt>
                <c:pt idx="140">
                  <c:v>23.236952175388463</c:v>
                </c:pt>
                <c:pt idx="141">
                  <c:v>23.476856493628286</c:v>
                </c:pt>
                <c:pt idx="142">
                  <c:v>23.716793593866111</c:v>
                </c:pt>
                <c:pt idx="143">
                  <c:v>23.956751396357031</c:v>
                </c:pt>
                <c:pt idx="144">
                  <c:v>24.196718004656468</c:v>
                </c:pt>
                <c:pt idx="145">
                  <c:v>24.436681703397763</c:v>
                </c:pt>
                <c:pt idx="146">
                  <c:v>24.676630956094975</c:v>
                </c:pt>
                <c:pt idx="147">
                  <c:v>24.916554402970171</c:v>
                </c:pt>
                <c:pt idx="148">
                  <c:v>25.156440858806047</c:v>
                </c:pt>
                <c:pt idx="149">
                  <c:v>25.396279310822116</c:v>
                </c:pt>
                <c:pt idx="150">
                  <c:v>25.63605891657561</c:v>
                </c:pt>
                <c:pt idx="151">
                  <c:v>25.875769001885761</c:v>
                </c:pt>
                <c:pt idx="152">
                  <c:v>26.115399058781886</c:v>
                </c:pt>
                <c:pt idx="153">
                  <c:v>26.354938743474573</c:v>
                </c:pt>
                <c:pt idx="154">
                  <c:v>26.594377874350094</c:v>
                </c:pt>
                <c:pt idx="155">
                  <c:v>26.833706429987359</c:v>
                </c:pt>
                <c:pt idx="156">
                  <c:v>27.072914547197616</c:v>
                </c:pt>
                <c:pt idx="157">
                  <c:v>27.311992519086321</c:v>
                </c:pt>
                <c:pt idx="158">
                  <c:v>27.550930793136903</c:v>
                </c:pt>
                <c:pt idx="159">
                  <c:v>27.789719969316632</c:v>
                </c:pt>
                <c:pt idx="160">
                  <c:v>28.028350798203675</c:v>
                </c:pt>
                <c:pt idx="161">
                  <c:v>28.266814179135793</c:v>
                </c:pt>
                <c:pt idx="162">
                  <c:v>28.50510115837978</c:v>
                </c:pt>
                <c:pt idx="163">
                  <c:v>28.743202927322024</c:v>
                </c:pt>
                <c:pt idx="164">
                  <c:v>28.981110820679437</c:v>
                </c:pt>
                <c:pt idx="165">
                  <c:v>29.218816314730969</c:v>
                </c:pt>
                <c:pt idx="166">
                  <c:v>29.456311025569072</c:v>
                </c:pt>
                <c:pt idx="167">
                  <c:v>29.693586707371281</c:v>
                </c:pt>
                <c:pt idx="168">
                  <c:v>29.930635250691413</c:v>
                </c:pt>
                <c:pt idx="169">
                  <c:v>30.167448680770139</c:v>
                </c:pt>
                <c:pt idx="170">
                  <c:v>30.4040191558651</c:v>
                </c:pt>
                <c:pt idx="171">
                  <c:v>30.640338965599863</c:v>
                </c:pt>
                <c:pt idx="172">
                  <c:v>30.876400529331761</c:v>
                </c:pt>
                <c:pt idx="173">
                  <c:v>31.112196394538486</c:v>
                </c:pt>
                <c:pt idx="174">
                  <c:v>31.347719235222954</c:v>
                </c:pt>
                <c:pt idx="175">
                  <c:v>31.582961850336542</c:v>
                </c:pt>
                <c:pt idx="176">
                  <c:v>31.817917162220301</c:v>
                </c:pt>
                <c:pt idx="177">
                  <c:v>32.052578215063846</c:v>
                </c:pt>
                <c:pt idx="178">
                  <c:v>32.286938173382268</c:v>
                </c:pt>
                <c:pt idx="179">
                  <c:v>32.520990320509924</c:v>
                </c:pt>
                <c:pt idx="180">
                  <c:v>32.754728057112132</c:v>
                </c:pt>
                <c:pt idx="181">
                  <c:v>32.988144899713177</c:v>
                </c:pt>
                <c:pt idx="182">
                  <c:v>33.221234479241865</c:v>
                </c:pt>
                <c:pt idx="183">
                  <c:v>33.453990539593285</c:v>
                </c:pt>
                <c:pt idx="184">
                  <c:v>33.686406936207206</c:v>
                </c:pt>
                <c:pt idx="185">
                  <c:v>33.918477634662914</c:v>
                </c:pt>
                <c:pt idx="186">
                  <c:v>34.150196709289943</c:v>
                </c:pt>
                <c:pt idx="187">
                  <c:v>34.381558341794907</c:v>
                </c:pt>
                <c:pt idx="188">
                  <c:v>34.612556819904036</c:v>
                </c:pt>
                <c:pt idx="189">
                  <c:v>34.843186536021356</c:v>
                </c:pt>
                <c:pt idx="190">
                  <c:v>35.073441985902214</c:v>
                </c:pt>
                <c:pt idx="191">
                  <c:v>35.303317767342136</c:v>
                </c:pt>
                <c:pt idx="192">
                  <c:v>35.532808578880669</c:v>
                </c:pt>
                <c:pt idx="193">
                  <c:v>35.761909218520358</c:v>
                </c:pt>
                <c:pt idx="194">
                  <c:v>35.990614582459962</c:v>
                </c:pt>
                <c:pt idx="195">
                  <c:v>36.218919663843018</c:v>
                </c:pt>
                <c:pt idx="196">
                  <c:v>36.446819551520107</c:v>
                </c:pt>
                <c:pt idx="197">
                  <c:v>36.674309428825786</c:v>
                </c:pt>
                <c:pt idx="198">
                  <c:v>36.901384572369452</c:v>
                </c:pt>
                <c:pt idx="199">
                  <c:v>37.128040350840308</c:v>
                </c:pt>
                <c:pt idx="200">
                  <c:v>37.35427222382593</c:v>
                </c:pt>
                <c:pt idx="201">
                  <c:v>37.580075740644638</c:v>
                </c:pt>
                <c:pt idx="202">
                  <c:v>37.80544653919118</c:v>
                </c:pt>
                <c:pt idx="203">
                  <c:v>38.030380344795994</c:v>
                </c:pt>
                <c:pt idx="204">
                  <c:v>38.254872969097335</c:v>
                </c:pt>
                <c:pt idx="205">
                  <c:v>38.478920308926789</c:v>
                </c:pt>
                <c:pt idx="206">
                  <c:v>38.702518345207373</c:v>
                </c:pt>
                <c:pt idx="207">
                  <c:v>38.925663141864653</c:v>
                </c:pt>
                <c:pt idx="208">
                  <c:v>39.148350844750126</c:v>
                </c:pt>
                <c:pt idx="209">
                  <c:v>39.370577680577611</c:v>
                </c:pt>
                <c:pt idx="210">
                  <c:v>39.592339955871374</c:v>
                </c:pt>
                <c:pt idx="211">
                  <c:v>39.813634055926826</c:v>
                </c:pt>
                <c:pt idx="212">
                  <c:v>40.034456443783121</c:v>
                </c:pt>
                <c:pt idx="213">
                  <c:v>40.25480365920783</c:v>
                </c:pt>
                <c:pt idx="214">
                  <c:v>40.474672317693141</c:v>
                </c:pt>
                <c:pt idx="215">
                  <c:v>40.69405910946395</c:v>
                </c:pt>
                <c:pt idx="216">
                  <c:v>40.912960798497572</c:v>
                </c:pt>
                <c:pt idx="217">
                  <c:v>41.131374221554317</c:v>
                </c:pt>
                <c:pt idx="218">
                  <c:v>41.349296287220028</c:v>
                </c:pt>
                <c:pt idx="219">
                  <c:v>41.566723974959288</c:v>
                </c:pt>
                <c:pt idx="220">
                  <c:v>41.78365433417985</c:v>
                </c:pt>
                <c:pt idx="221">
                  <c:v>42.00008448330793</c:v>
                </c:pt>
                <c:pt idx="222">
                  <c:v>42.216011608874233</c:v>
                </c:pt>
                <c:pt idx="223">
                  <c:v>42.431432964610664</c:v>
                </c:pt>
                <c:pt idx="224">
                  <c:v>42.646345870557617</c:v>
                </c:pt>
                <c:pt idx="225">
                  <c:v>42.860747712181649</c:v>
                </c:pt>
                <c:pt idx="226">
                  <c:v>43.074635939503437</c:v>
                </c:pt>
                <c:pt idx="227">
                  <c:v>43.288008066235925</c:v>
                </c:pt>
                <c:pt idx="228">
                  <c:v>43.500861668932657</c:v>
                </c:pt>
                <c:pt idx="229">
                  <c:v>43.713194386145915</c:v>
                </c:pt>
                <c:pt idx="230">
                  <c:v>43.925003917594758</c:v>
                </c:pt>
                <c:pt idx="231">
                  <c:v>44.136288023342857</c:v>
                </c:pt>
                <c:pt idx="232">
                  <c:v>44.347044522985946</c:v>
                </c:pt>
                <c:pt idx="233">
                  <c:v>44.557271294848661</c:v>
                </c:pt>
                <c:pt idx="234">
                  <c:v>44.766966275191123</c:v>
                </c:pt>
                <c:pt idx="235">
                  <c:v>44.976127457424361</c:v>
                </c:pt>
                <c:pt idx="236">
                  <c:v>45.184752891335449</c:v>
                </c:pt>
                <c:pt idx="237">
                  <c:v>45.392840682321342</c:v>
                </c:pt>
                <c:pt idx="238">
                  <c:v>45.600388990631942</c:v>
                </c:pt>
                <c:pt idx="239">
                  <c:v>45.807396030621923</c:v>
                </c:pt>
                <c:pt idx="240">
                  <c:v>46.013860070011624</c:v>
                </c:pt>
                <c:pt idx="241">
                  <c:v>46.219779429156219</c:v>
                </c:pt>
                <c:pt idx="242">
                  <c:v>46.425152480323916</c:v>
                </c:pt>
                <c:pt idx="243">
                  <c:v>46.629977646982312</c:v>
                </c:pt>
                <c:pt idx="244">
                  <c:v>46.834253403093577</c:v>
                </c:pt>
                <c:pt idx="245">
                  <c:v>47.037978272417426</c:v>
                </c:pt>
                <c:pt idx="246">
                  <c:v>47.241150827822885</c:v>
                </c:pt>
                <c:pt idx="247">
                  <c:v>47.443769690607617</c:v>
                </c:pt>
                <c:pt idx="248">
                  <c:v>47.645833529825907</c:v>
                </c:pt>
                <c:pt idx="249">
                  <c:v>47.847341061623929</c:v>
                </c:pt>
                <c:pt idx="250">
                  <c:v>48.048291048583607</c:v>
                </c:pt>
                <c:pt idx="251">
                  <c:v>48.24868229907355</c:v>
                </c:pt>
                <c:pt idx="252">
                  <c:v>48.448513666608179</c:v>
                </c:pt>
                <c:pt idx="253">
                  <c:v>48.647784049214195</c:v>
                </c:pt>
                <c:pt idx="254">
                  <c:v>48.846492388804634</c:v>
                </c:pt>
                <c:pt idx="255">
                  <c:v>49.044637670560476</c:v>
                </c:pt>
                <c:pt idx="256">
                  <c:v>49.242218922319339</c:v>
                </c:pt>
                <c:pt idx="257">
                  <c:v>49.439235213971671</c:v>
                </c:pt>
                <c:pt idx="258">
                  <c:v>49.635685656863977</c:v>
                </c:pt>
                <c:pt idx="259">
                  <c:v>49.831569403209386</c:v>
                </c:pt>
                <c:pt idx="260">
                  <c:v>50.026885645504791</c:v>
                </c:pt>
                <c:pt idx="261">
                  <c:v>50.221633615955447</c:v>
                </c:pt>
                <c:pt idx="262">
                  <c:v>50.415812585906153</c:v>
                </c:pt>
                <c:pt idx="263">
                  <c:v>50.609421865279117</c:v>
                </c:pt>
                <c:pt idx="264">
                  <c:v>50.802460802018935</c:v>
                </c:pt>
                <c:pt idx="265">
                  <c:v>50.99492878154377</c:v>
                </c:pt>
                <c:pt idx="266">
                  <c:v>51.186825226203318</c:v>
                </c:pt>
                <c:pt idx="267">
                  <c:v>51.378149594743256</c:v>
                </c:pt>
                <c:pt idx="268">
                  <c:v>51.568901381776129</c:v>
                </c:pt>
                <c:pt idx="269">
                  <c:v>51.759080117258371</c:v>
                </c:pt>
                <c:pt idx="270">
                  <c:v>51.948685365973859</c:v>
                </c:pt>
                <c:pt idx="271">
                  <c:v>52.13771672702358</c:v>
                </c:pt>
                <c:pt idx="272">
                  <c:v>52.326173833321313</c:v>
                </c:pt>
                <c:pt idx="273">
                  <c:v>52.514056351095569</c:v>
                </c:pt>
                <c:pt idx="274">
                  <c:v>52.701363979397328</c:v>
                </c:pt>
                <c:pt idx="275">
                  <c:v>52.888096449613819</c:v>
                </c:pt>
                <c:pt idx="276">
                  <c:v>53.074253524988166</c:v>
                </c:pt>
                <c:pt idx="277">
                  <c:v>53.259835000144811</c:v>
                </c:pt>
                <c:pt idx="278">
                  <c:v>53.444840700620567</c:v>
                </c:pt>
                <c:pt idx="279">
                  <c:v>53.629270482401452</c:v>
                </c:pt>
                <c:pt idx="280">
                  <c:v>53.813124231465061</c:v>
                </c:pt>
                <c:pt idx="281">
                  <c:v>53.996401863328558</c:v>
                </c:pt>
                <c:pt idx="282">
                  <c:v>54.179103322601968</c:v>
                </c:pt>
                <c:pt idx="283">
                  <c:v>54.361228582547049</c:v>
                </c:pt>
                <c:pt idx="284">
                  <c:v>54.542777644641447</c:v>
                </c:pt>
                <c:pt idx="285">
                  <c:v>54.723750538148089</c:v>
                </c:pt>
                <c:pt idx="286">
                  <c:v>54.904147319689905</c:v>
                </c:pt>
                <c:pt idx="287">
                  <c:v>55.083968072829649</c:v>
                </c:pt>
                <c:pt idx="288">
                  <c:v>55.263212907654875</c:v>
                </c:pt>
                <c:pt idx="289">
                  <c:v>55.44188196036783</c:v>
                </c:pt>
                <c:pt idx="290">
                  <c:v>55.619975392880605</c:v>
                </c:pt>
                <c:pt idx="291">
                  <c:v>55.797493392414935</c:v>
                </c:pt>
                <c:pt idx="292">
                  <c:v>55.974436171107158</c:v>
                </c:pt>
                <c:pt idx="293">
                  <c:v>56.150803965617712</c:v>
                </c:pt>
                <c:pt idx="294">
                  <c:v>56.326597036745589</c:v>
                </c:pt>
                <c:pt idx="295">
                  <c:v>56.501815669047559</c:v>
                </c:pt>
                <c:pt idx="296">
                  <c:v>56.676460170461887</c:v>
                </c:pt>
                <c:pt idx="297">
                  <c:v>56.850530871936719</c:v>
                </c:pt>
                <c:pt idx="298">
                  <c:v>57.02402812706314</c:v>
                </c:pt>
                <c:pt idx="299">
                  <c:v>57.196952311712607</c:v>
                </c:pt>
                <c:pt idx="300">
                  <c:v>57.369303823678784</c:v>
                </c:pt>
                <c:pt idx="301">
                  <c:v>57.541083082324036</c:v>
                </c:pt>
                <c:pt idx="302">
                  <c:v>57.712290528230049</c:v>
                </c:pt>
                <c:pt idx="303">
                  <c:v>57.882926622852814</c:v>
                </c:pt>
                <c:pt idx="304">
                  <c:v>58.052991848181904</c:v>
                </c:pt>
                <c:pt idx="305">
                  <c:v>58.222486706403856</c:v>
                </c:pt>
                <c:pt idx="306">
                  <c:v>58.391411719569938</c:v>
                </c:pt>
                <c:pt idx="307">
                  <c:v>58.559767429267801</c:v>
                </c:pt>
                <c:pt idx="308">
                  <c:v>58.727554396297187</c:v>
                </c:pt>
                <c:pt idx="309">
                  <c:v>58.894773200349924</c:v>
                </c:pt>
                <c:pt idx="310">
                  <c:v>59.061424439693553</c:v>
                </c:pt>
                <c:pt idx="311">
                  <c:v>59.227508730859192</c:v>
                </c:pt>
                <c:pt idx="312">
                  <c:v>59.393026708333039</c:v>
                </c:pt>
                <c:pt idx="313">
                  <c:v>59.557979024251836</c:v>
                </c:pt>
                <c:pt idx="314">
                  <c:v>59.722366348102035</c:v>
                </c:pt>
                <c:pt idx="315">
                  <c:v>59.88618936642299</c:v>
                </c:pt>
                <c:pt idx="316">
                  <c:v>60.049448782513402</c:v>
                </c:pt>
                <c:pt idx="317">
                  <c:v>60.21214531614185</c:v>
                </c:pt>
                <c:pt idx="318">
                  <c:v>60.374279703260719</c:v>
                </c:pt>
                <c:pt idx="319">
                  <c:v>60.535852695723733</c:v>
                </c:pt>
                <c:pt idx="320">
                  <c:v>60.696865061007088</c:v>
                </c:pt>
                <c:pt idx="321">
                  <c:v>60.857317581934169</c:v>
                </c:pt>
                <c:pt idx="322">
                  <c:v>61.017211056403454</c:v>
                </c:pt>
                <c:pt idx="323">
                  <c:v>61.176546297119991</c:v>
                </c:pt>
                <c:pt idx="324">
                  <c:v>61.335324131330566</c:v>
                </c:pt>
                <c:pt idx="325">
                  <c:v>61.493545400561544</c:v>
                </c:pt>
                <c:pt idx="326">
                  <c:v>61.651210960360622</c:v>
                </c:pt>
                <c:pt idx="327">
                  <c:v>61.80832168004158</c:v>
                </c:pt>
                <c:pt idx="328">
                  <c:v>61.964878442432195</c:v>
                </c:pt>
                <c:pt idx="329">
                  <c:v>62.120882143625643</c:v>
                </c:pt>
                <c:pt idx="330">
                  <c:v>62.276333692734639</c:v>
                </c:pt>
                <c:pt idx="331">
                  <c:v>62.431234011649153</c:v>
                </c:pt>
                <c:pt idx="332">
                  <c:v>62.585584034796817</c:v>
                </c:pt>
                <c:pt idx="333">
                  <c:v>62.739384708906556</c:v>
                </c:pt>
                <c:pt idx="334">
                  <c:v>62.892636992775252</c:v>
                </c:pt>
                <c:pt idx="335">
                  <c:v>63.045341857037492</c:v>
                </c:pt>
                <c:pt idx="336">
                  <c:v>63.197500283937813</c:v>
                </c:pt>
                <c:pt idx="337">
                  <c:v>63.349113267106425</c:v>
                </c:pt>
                <c:pt idx="338">
                  <c:v>63.500181811337356</c:v>
                </c:pt>
                <c:pt idx="339">
                  <c:v>63.65070693236985</c:v>
                </c:pt>
                <c:pt idx="340">
                  <c:v>63.800689656672155</c:v>
                </c:pt>
                <c:pt idx="341">
                  <c:v>63.950131021228472</c:v>
                </c:pt>
                <c:pt idx="342">
                  <c:v>64.099032073328289</c:v>
                </c:pt>
                <c:pt idx="343">
                  <c:v>64.247393870358678</c:v>
                </c:pt>
                <c:pt idx="344">
                  <c:v>64.39521747959931</c:v>
                </c:pt>
                <c:pt idx="345">
                  <c:v>64.542503978019866</c:v>
                </c:pt>
                <c:pt idx="346">
                  <c:v>64.68925445208032</c:v>
                </c:pt>
                <c:pt idx="347">
                  <c:v>64.835469997533679</c:v>
                </c:pt>
                <c:pt idx="348">
                  <c:v>64.981151719231278</c:v>
                </c:pt>
                <c:pt idx="349">
                  <c:v>65.126300730930794</c:v>
                </c:pt>
                <c:pt idx="350">
                  <c:v>65.270918155106273</c:v>
                </c:pt>
                <c:pt idx="351">
                  <c:v>65.415005122761528</c:v>
                </c:pt>
                <c:pt idx="352">
                  <c:v>65.558562773244873</c:v>
                </c:pt>
                <c:pt idx="353">
                  <c:v>65.701592254067108</c:v>
                </c:pt>
                <c:pt idx="354">
                  <c:v>65.844094720721486</c:v>
                </c:pt>
                <c:pt idx="355">
                  <c:v>65.98607133650637</c:v>
                </c:pt>
                <c:pt idx="356">
                  <c:v>66.127523272349706</c:v>
                </c:pt>
                <c:pt idx="357">
                  <c:v>66.268451706636313</c:v>
                </c:pt>
                <c:pt idx="358">
                  <c:v>66.408857825037288</c:v>
                </c:pt>
                <c:pt idx="359">
                  <c:v>66.548742820341317</c:v>
                </c:pt>
                <c:pt idx="360">
                  <c:v>66.688107892288926</c:v>
                </c:pt>
                <c:pt idx="361">
                  <c:v>66.826954247408239</c:v>
                </c:pt>
                <c:pt idx="362">
                  <c:v>66.965283098853206</c:v>
                </c:pt>
                <c:pt idx="363">
                  <c:v>67.103095666244116</c:v>
                </c:pt>
                <c:pt idx="364">
                  <c:v>67.240393175509993</c:v>
                </c:pt>
                <c:pt idx="365">
                  <c:v>67.377176858733094</c:v>
                </c:pt>
                <c:pt idx="366">
                  <c:v>67.513447953995737</c:v>
                </c:pt>
                <c:pt idx="367">
                  <c:v>67.649207705228847</c:v>
                </c:pt>
                <c:pt idx="368">
                  <c:v>67.784457362062881</c:v>
                </c:pt>
                <c:pt idx="369">
                  <c:v>67.91919817968035</c:v>
                </c:pt>
                <c:pt idx="370">
                  <c:v>68.053431418670669</c:v>
                </c:pt>
                <c:pt idx="371">
                  <c:v>68.187158344886811</c:v>
                </c:pt>
                <c:pt idx="372">
                  <c:v>68.320380229303851</c:v>
                </c:pt>
                <c:pt idx="373">
                  <c:v>68.453098347879504</c:v>
                </c:pt>
                <c:pt idx="374">
                  <c:v>68.585313981416633</c:v>
                </c:pt>
                <c:pt idx="375">
                  <c:v>68.717028415427393</c:v>
                </c:pt>
                <c:pt idx="376">
                  <c:v>68.848242939999324</c:v>
                </c:pt>
                <c:pt idx="377">
                  <c:v>68.978958849663371</c:v>
                </c:pt>
                <c:pt idx="378">
                  <c:v>69.10917744326359</c:v>
                </c:pt>
                <c:pt idx="379">
                  <c:v>69.238900023828563</c:v>
                </c:pt>
                <c:pt idx="380">
                  <c:v>69.368127898444939</c:v>
                </c:pt>
                <c:pt idx="381">
                  <c:v>69.49686237813205</c:v>
                </c:pt>
                <c:pt idx="382">
                  <c:v>69.625104777718988</c:v>
                </c:pt>
                <c:pt idx="383">
                  <c:v>69.752856415722761</c:v>
                </c:pt>
                <c:pt idx="384">
                  <c:v>69.880118614228692</c:v>
                </c:pt>
                <c:pt idx="385">
                  <c:v>70.006892698771793</c:v>
                </c:pt>
                <c:pt idx="386">
                  <c:v>70.133179998220484</c:v>
                </c:pt>
                <c:pt idx="387">
                  <c:v>70.258981844661477</c:v>
                </c:pt>
                <c:pt idx="388">
                  <c:v>70.384299573286384</c:v>
                </c:pt>
                <c:pt idx="389">
                  <c:v>70.509134522279879</c:v>
                </c:pt>
                <c:pt idx="390">
                  <c:v>70.63348803270955</c:v>
                </c:pt>
                <c:pt idx="391">
                  <c:v>70.757361448417058</c:v>
                </c:pt>
                <c:pt idx="392">
                  <c:v>70.880756115911112</c:v>
                </c:pt>
                <c:pt idx="393">
                  <c:v>71.003673384261688</c:v>
                </c:pt>
                <c:pt idx="394">
                  <c:v>71.126114604995848</c:v>
                </c:pt>
                <c:pt idx="395">
                  <c:v>71.248081131995065</c:v>
                </c:pt>
                <c:pt idx="396">
                  <c:v>71.369574321393955</c:v>
                </c:pt>
                <c:pt idx="397">
                  <c:v>71.490595531480466</c:v>
                </c:pt>
                <c:pt idx="398">
                  <c:v>71.611146122597376</c:v>
                </c:pt>
                <c:pt idx="399">
                  <c:v>71.731227457045463</c:v>
                </c:pt>
                <c:pt idx="400">
                  <c:v>71.850840898987755</c:v>
                </c:pt>
                <c:pt idx="401">
                  <c:v>71.969987814355278</c:v>
                </c:pt>
                <c:pt idx="402">
                  <c:v>72.088669570754249</c:v>
                </c:pt>
                <c:pt idx="403">
                  <c:v>72.20688753737447</c:v>
                </c:pt>
                <c:pt idx="404">
                  <c:v>72.324643084899023</c:v>
                </c:pt>
                <c:pt idx="405">
                  <c:v>72.441937585415445</c:v>
                </c:pt>
                <c:pt idx="406">
                  <c:v>72.558772412328111</c:v>
                </c:pt>
                <c:pt idx="407">
                  <c:v>72.675148940271654</c:v>
                </c:pt>
                <c:pt idx="408">
                  <c:v>72.791068545026022</c:v>
                </c:pt>
                <c:pt idx="409">
                  <c:v>72.906532603432666</c:v>
                </c:pt>
                <c:pt idx="410">
                  <c:v>73.021542493311671</c:v>
                </c:pt>
                <c:pt idx="411">
                  <c:v>73.136099593380536</c:v>
                </c:pt>
                <c:pt idx="412">
                  <c:v>73.250205283173912</c:v>
                </c:pt>
                <c:pt idx="413">
                  <c:v>73.363860942964422</c:v>
                </c:pt>
                <c:pt idx="414">
                  <c:v>73.477067953684937</c:v>
                </c:pt>
                <c:pt idx="415">
                  <c:v>73.589827696851756</c:v>
                </c:pt>
                <c:pt idx="416">
                  <c:v>73.702141554489188</c:v>
                </c:pt>
                <c:pt idx="417">
                  <c:v>73.814010909054872</c:v>
                </c:pt>
                <c:pt idx="418">
                  <c:v>73.925437143366608</c:v>
                </c:pt>
                <c:pt idx="419">
                  <c:v>74.036421640530136</c:v>
                </c:pt>
                <c:pt idx="420">
                  <c:v>74.146965783867913</c:v>
                </c:pt>
                <c:pt idx="421">
                  <c:v>74.257070956849034</c:v>
                </c:pt>
                <c:pt idx="422">
                  <c:v>74.366738543020276</c:v>
                </c:pt>
                <c:pt idx="423">
                  <c:v>74.47596992593823</c:v>
                </c:pt>
                <c:pt idx="424">
                  <c:v>74.584766489102208</c:v>
                </c:pt>
                <c:pt idx="425">
                  <c:v>74.693129615888424</c:v>
                </c:pt>
                <c:pt idx="426">
                  <c:v>74.801060689485155</c:v>
                </c:pt>
                <c:pt idx="427">
                  <c:v>74.908561092828734</c:v>
                </c:pt>
                <c:pt idx="428">
                  <c:v>75.015632208540808</c:v>
                </c:pt>
                <c:pt idx="429">
                  <c:v>75.122275418866295</c:v>
                </c:pt>
                <c:pt idx="430">
                  <c:v>75.228492105612446</c:v>
                </c:pt>
                <c:pt idx="431">
                  <c:v>75.334283650088864</c:v>
                </c:pt>
                <c:pt idx="432">
                  <c:v>75.439651433048468</c:v>
                </c:pt>
                <c:pt idx="433">
                  <c:v>75.544596834629203</c:v>
                </c:pt>
                <c:pt idx="434">
                  <c:v>75.649121234296985</c:v>
                </c:pt>
                <c:pt idx="435">
                  <c:v>75.753226010789305</c:v>
                </c:pt>
                <c:pt idx="436">
                  <c:v>75.856912542059789</c:v>
                </c:pt>
                <c:pt idx="437">
                  <c:v>75.960182205223632</c:v>
                </c:pt>
                <c:pt idx="438">
                  <c:v>76.063036376504073</c:v>
                </c:pt>
                <c:pt idx="439">
                  <c:v>76.165476431179385</c:v>
                </c:pt>
                <c:pt idx="440">
                  <c:v>76.267503743531037</c:v>
                </c:pt>
                <c:pt idx="441">
                  <c:v>76.369119686792658</c:v>
                </c:pt>
                <c:pt idx="442">
                  <c:v>76.470325633099506</c:v>
                </c:pt>
                <c:pt idx="443">
                  <c:v>76.571122953439229</c:v>
                </c:pt>
                <c:pt idx="444">
                  <c:v>76.671513017603147</c:v>
                </c:pt>
                <c:pt idx="445">
                  <c:v>76.77149719413832</c:v>
                </c:pt>
                <c:pt idx="446">
                  <c:v>76.871076850300625</c:v>
                </c:pt>
                <c:pt idx="447">
                  <c:v>76.970253352008285</c:v>
                </c:pt>
                <c:pt idx="448">
                  <c:v>77.069028063796509</c:v>
                </c:pt>
                <c:pt idx="449">
                  <c:v>77.167402348772768</c:v>
                </c:pt>
                <c:pt idx="450">
                  <c:v>77.265377568572617</c:v>
                </c:pt>
                <c:pt idx="451">
                  <c:v>77.362955083316535</c:v>
                </c:pt>
                <c:pt idx="452">
                  <c:v>77.460136251567519</c:v>
                </c:pt>
                <c:pt idx="453">
                  <c:v>77.556922430288964</c:v>
                </c:pt>
                <c:pt idx="454">
                  <c:v>77.653314974804033</c:v>
                </c:pt>
                <c:pt idx="455">
                  <c:v>77.749315238754761</c:v>
                </c:pt>
                <c:pt idx="456">
                  <c:v>77.844924574062844</c:v>
                </c:pt>
                <c:pt idx="457">
                  <c:v>77.940144330890277</c:v>
                </c:pt>
                <c:pt idx="458">
                  <c:v>78.034975857601367</c:v>
                </c:pt>
                <c:pt idx="459">
                  <c:v>78.129420500724677</c:v>
                </c:pt>
                <c:pt idx="460">
                  <c:v>78.22347960491652</c:v>
                </c:pt>
                <c:pt idx="461">
                  <c:v>78.317154512924247</c:v>
                </c:pt>
                <c:pt idx="462">
                  <c:v>78.410446565550799</c:v>
                </c:pt>
                <c:pt idx="463">
                  <c:v>78.503357101619528</c:v>
                </c:pt>
                <c:pt idx="464">
                  <c:v>78.595887457939924</c:v>
                </c:pt>
                <c:pt idx="465">
                  <c:v>78.68803896927362</c:v>
                </c:pt>
                <c:pt idx="466">
                  <c:v>78.779812968301485</c:v>
                </c:pt>
                <c:pt idx="467">
                  <c:v>78.871210785590733</c:v>
                </c:pt>
                <c:pt idx="468">
                  <c:v>78.962233749563381</c:v>
                </c:pt>
                <c:pt idx="469">
                  <c:v>79.052883186464385</c:v>
                </c:pt>
                <c:pt idx="470">
                  <c:v>79.143160420331185</c:v>
                </c:pt>
                <c:pt idx="471">
                  <c:v>79.233066772963397</c:v>
                </c:pt>
                <c:pt idx="472">
                  <c:v>79.322603563893182</c:v>
                </c:pt>
                <c:pt idx="473">
                  <c:v>79.411772110355983</c:v>
                </c:pt>
                <c:pt idx="474">
                  <c:v>79.500573727262335</c:v>
                </c:pt>
                <c:pt idx="475">
                  <c:v>79.589009727169568</c:v>
                </c:pt>
                <c:pt idx="476">
                  <c:v>79.677081420254481</c:v>
                </c:pt>
                <c:pt idx="477">
                  <c:v>79.76479011428647</c:v>
                </c:pt>
                <c:pt idx="478">
                  <c:v>79.852137114601049</c:v>
                </c:pt>
                <c:pt idx="479">
                  <c:v>79.939123724074094</c:v>
                </c:pt>
                <c:pt idx="480">
                  <c:v>80.025751243096408</c:v>
                </c:pt>
                <c:pt idx="481">
                  <c:v>80.112020969548979</c:v>
                </c:pt>
                <c:pt idx="482">
                  <c:v>80.197934198778398</c:v>
                </c:pt>
                <c:pt idx="483">
                  <c:v>80.283492223573347</c:v>
                </c:pt>
                <c:pt idx="484">
                  <c:v>80.368696334140992</c:v>
                </c:pt>
                <c:pt idx="485">
                  <c:v>80.453547818084147</c:v>
                </c:pt>
                <c:pt idx="486">
                  <c:v>80.538047960378975</c:v>
                </c:pt>
                <c:pt idx="487">
                  <c:v>80.622198043352853</c:v>
                </c:pt>
                <c:pt idx="488">
                  <c:v>80.70599934666312</c:v>
                </c:pt>
                <c:pt idx="489">
                  <c:v>80.789453147275921</c:v>
                </c:pt>
                <c:pt idx="490">
                  <c:v>80.872560719445602</c:v>
                </c:pt>
                <c:pt idx="491">
                  <c:v>80.955323334694725</c:v>
                </c:pt>
                <c:pt idx="492">
                  <c:v>81.037742261794293</c:v>
                </c:pt>
                <c:pt idx="493">
                  <c:v>81.11981876674443</c:v>
                </c:pt>
                <c:pt idx="494">
                  <c:v>81.201554112755829</c:v>
                </c:pt>
                <c:pt idx="495">
                  <c:v>81.282949560230932</c:v>
                </c:pt>
                <c:pt idx="496">
                  <c:v>81.364006366746352</c:v>
                </c:pt>
                <c:pt idx="497">
                  <c:v>81.444725787034969</c:v>
                </c:pt>
                <c:pt idx="498">
                  <c:v>81.525109072969073</c:v>
                </c:pt>
                <c:pt idx="499">
                  <c:v>81.605157473543301</c:v>
                </c:pt>
                <c:pt idx="500">
                  <c:v>81.684872234858389</c:v>
                </c:pt>
                <c:pt idx="501">
                  <c:v>81.764254600105261</c:v>
                </c:pt>
                <c:pt idx="502">
                  <c:v>81.843305809549292</c:v>
                </c:pt>
                <c:pt idx="503">
                  <c:v>81.922027100515166</c:v>
                </c:pt>
                <c:pt idx="504">
                  <c:v>82.000419707372004</c:v>
                </c:pt>
                <c:pt idx="505">
                  <c:v>82.07848486151893</c:v>
                </c:pt>
                <c:pt idx="506">
                  <c:v>82.15622379137082</c:v>
                </c:pt>
                <c:pt idx="507">
                  <c:v>82.23363772234471</c:v>
                </c:pt>
                <c:pt idx="508">
                  <c:v>82.310727876846286</c:v>
                </c:pt>
                <c:pt idx="509">
                  <c:v>82.387495474256909</c:v>
                </c:pt>
                <c:pt idx="510">
                  <c:v>82.46394173092088</c:v>
                </c:pt>
                <c:pt idx="511">
                  <c:v>82.540067860133021</c:v>
                </c:pt>
                <c:pt idx="512">
                  <c:v>82.615875072126713</c:v>
                </c:pt>
                <c:pt idx="513">
                  <c:v>82.691364574062149</c:v>
                </c:pt>
                <c:pt idx="514">
                  <c:v>82.766537570015046</c:v>
                </c:pt>
                <c:pt idx="515">
                  <c:v>82.841395260965498</c:v>
                </c:pt>
                <c:pt idx="516">
                  <c:v>82.915938844787263</c:v>
                </c:pt>
                <c:pt idx="517">
                  <c:v>82.99016951623743</c:v>
                </c:pt>
                <c:pt idx="518">
                  <c:v>83.064088466946174</c:v>
                </c:pt>
                <c:pt idx="519">
                  <c:v>83.137696885407152</c:v>
                </c:pt>
                <c:pt idx="520">
                  <c:v>83.21099595696765</c:v>
                </c:pt>
                <c:pt idx="521">
                  <c:v>83.283986863819806</c:v>
                </c:pt>
                <c:pt idx="522">
                  <c:v>83.356670784991408</c:v>
                </c:pt>
                <c:pt idx="523">
                  <c:v>83.429048896337406</c:v>
                </c:pt>
                <c:pt idx="524">
                  <c:v>83.501122370531405</c:v>
                </c:pt>
                <c:pt idx="525">
                  <c:v>83.572892377057897</c:v>
                </c:pt>
                <c:pt idx="526">
                  <c:v>83.644360082204145</c:v>
                </c:pt>
                <c:pt idx="527">
                  <c:v>83.71552664905289</c:v>
                </c:pt>
                <c:pt idx="528">
                  <c:v>83.786393237475124</c:v>
                </c:pt>
                <c:pt idx="529">
                  <c:v>83.856961004122979</c:v>
                </c:pt>
                <c:pt idx="530">
                  <c:v>83.927231102423036</c:v>
                </c:pt>
                <c:pt idx="531">
                  <c:v>83.997204682570029</c:v>
                </c:pt>
                <c:pt idx="532">
                  <c:v>84.066882891520436</c:v>
                </c:pt>
                <c:pt idx="533">
                  <c:v>84.136266872986695</c:v>
                </c:pt>
                <c:pt idx="534">
                  <c:v>84.205357767431423</c:v>
                </c:pt>
                <c:pt idx="535">
                  <c:v>84.274156712061924</c:v>
                </c:pt>
                <c:pt idx="536">
                  <c:v>84.342664840825137</c:v>
                </c:pt>
                <c:pt idx="537">
                  <c:v>84.410883284402331</c:v>
                </c:pt>
                <c:pt idx="538">
                  <c:v>84.478813170204759</c:v>
                </c:pt>
                <c:pt idx="539">
                  <c:v>84.546455622368853</c:v>
                </c:pt>
                <c:pt idx="540">
                  <c:v>84.613811761752075</c:v>
                </c:pt>
                <c:pt idx="541">
                  <c:v>84.680882705928724</c:v>
                </c:pt>
                <c:pt idx="542">
                  <c:v>84.7476695691863</c:v>
                </c:pt>
                <c:pt idx="543">
                  <c:v>84.81417346252158</c:v>
                </c:pt>
                <c:pt idx="544">
                  <c:v>84.880395493637522</c:v>
                </c:pt>
                <c:pt idx="545">
                  <c:v>84.946336766939822</c:v>
                </c:pt>
                <c:pt idx="546">
                  <c:v>85.011998383533992</c:v>
                </c:pt>
                <c:pt idx="547">
                  <c:v>85.077381441222698</c:v>
                </c:pt>
                <c:pt idx="548">
                  <c:v>85.142487034502949</c:v>
                </c:pt>
                <c:pt idx="549">
                  <c:v>85.207316254563821</c:v>
                </c:pt>
                <c:pt idx="550">
                  <c:v>85.2718701892843</c:v>
                </c:pt>
                <c:pt idx="551">
                  <c:v>85.336149923231261</c:v>
                </c:pt>
                <c:pt idx="552">
                  <c:v>85.400156537657622</c:v>
                </c:pt>
                <c:pt idx="553">
                  <c:v>85.463891110500683</c:v>
                </c:pt>
                <c:pt idx="554">
                  <c:v>85.527354716380842</c:v>
                </c:pt>
                <c:pt idx="555">
                  <c:v>85.590548426600165</c:v>
                </c:pt>
                <c:pt idx="556">
                  <c:v>85.653473309141432</c:v>
                </c:pt>
                <c:pt idx="557">
                  <c:v>85.716130428667199</c:v>
                </c:pt>
                <c:pt idx="558">
                  <c:v>85.778520846519029</c:v>
                </c:pt>
                <c:pt idx="559">
                  <c:v>85.840645620717012</c:v>
                </c:pt>
                <c:pt idx="560">
                  <c:v>85.902505805959336</c:v>
                </c:pt>
                <c:pt idx="561">
                  <c:v>85.964102453622118</c:v>
                </c:pt>
                <c:pt idx="562">
                  <c:v>86.025436611759204</c:v>
                </c:pt>
                <c:pt idx="563">
                  <c:v>86.086509325102483</c:v>
                </c:pt>
                <c:pt idx="564">
                  <c:v>86.147321635062013</c:v>
                </c:pt>
                <c:pt idx="565">
                  <c:v>86.207874579726507</c:v>
                </c:pt>
                <c:pt idx="566">
                  <c:v>86.268169193863756</c:v>
                </c:pt>
                <c:pt idx="567">
                  <c:v>86.328206508921639</c:v>
                </c:pt>
                <c:pt idx="568">
                  <c:v>86.387987553028765</c:v>
                </c:pt>
                <c:pt idx="569">
                  <c:v>86.44751335099555</c:v>
                </c:pt>
                <c:pt idx="570">
                  <c:v>86.506784924315355</c:v>
                </c:pt>
                <c:pt idx="571">
                  <c:v>86.565803291166006</c:v>
                </c:pt>
                <c:pt idx="572">
                  <c:v>86.624569466410946</c:v>
                </c:pt>
                <c:pt idx="573">
                  <c:v>86.68308446160097</c:v>
                </c:pt>
                <c:pt idx="574">
                  <c:v>86.741349284975911</c:v>
                </c:pt>
                <c:pt idx="575">
                  <c:v>86.799364941466564</c:v>
                </c:pt>
                <c:pt idx="576">
                  <c:v>86.857132432696659</c:v>
                </c:pt>
                <c:pt idx="577">
                  <c:v>86.914652756984808</c:v>
                </c:pt>
                <c:pt idx="578">
                  <c:v>86.971926909347076</c:v>
                </c:pt>
                <c:pt idx="579">
                  <c:v>87.028955881498959</c:v>
                </c:pt>
                <c:pt idx="580">
                  <c:v>87.08574066185821</c:v>
                </c:pt>
                <c:pt idx="581">
                  <c:v>87.142282235547313</c:v>
                </c:pt>
                <c:pt idx="582">
                  <c:v>87.198581584396138</c:v>
                </c:pt>
                <c:pt idx="583">
                  <c:v>87.254639686944955</c:v>
                </c:pt>
                <c:pt idx="584">
                  <c:v>87.310457518447294</c:v>
                </c:pt>
                <c:pt idx="585">
                  <c:v>87.366036050873035</c:v>
                </c:pt>
                <c:pt idx="586">
                  <c:v>87.4213762529116</c:v>
                </c:pt>
                <c:pt idx="587">
                  <c:v>87.476479089975328</c:v>
                </c:pt>
                <c:pt idx="588">
                  <c:v>87.531345524202777</c:v>
                </c:pt>
                <c:pt idx="589">
                  <c:v>87.585976514462232</c:v>
                </c:pt>
                <c:pt idx="590">
                  <c:v>87.640373016355426</c:v>
                </c:pt>
                <c:pt idx="591">
                  <c:v>87.694535982221183</c:v>
                </c:pt>
                <c:pt idx="592">
                  <c:v>87.748466361139322</c:v>
                </c:pt>
                <c:pt idx="593">
                  <c:v>87.802165098934367</c:v>
                </c:pt>
                <c:pt idx="594">
                  <c:v>87.855633138179826</c:v>
                </c:pt>
                <c:pt idx="595">
                  <c:v>87.908871418202224</c:v>
                </c:pt>
                <c:pt idx="596">
                  <c:v>87.961880875085171</c:v>
                </c:pt>
                <c:pt idx="597">
                  <c:v>88.014662441673778</c:v>
                </c:pt>
                <c:pt idx="598">
                  <c:v>88.067217047579078</c:v>
                </c:pt>
                <c:pt idx="599">
                  <c:v>88.119545619182475</c:v>
                </c:pt>
                <c:pt idx="600">
                  <c:v>88.171649079640218</c:v>
                </c:pt>
                <c:pt idx="601">
                  <c:v>88.223528348888181</c:v>
                </c:pt>
                <c:pt idx="602">
                  <c:v>88.275184343646558</c:v>
                </c:pt>
                <c:pt idx="603">
                  <c:v>88.326617977424647</c:v>
                </c:pt>
                <c:pt idx="604">
                  <c:v>88.377830160525761</c:v>
                </c:pt>
                <c:pt idx="605">
                  <c:v>88.428821800052305</c:v>
                </c:pt>
                <c:pt idx="606">
                  <c:v>88.47959379991066</c:v>
                </c:pt>
                <c:pt idx="607">
                  <c:v>88.530147060816475</c:v>
                </c:pt>
                <c:pt idx="608">
                  <c:v>88.580482480299779</c:v>
                </c:pt>
                <c:pt idx="609">
                  <c:v>88.630600952710353</c:v>
                </c:pt>
                <c:pt idx="610">
                  <c:v>88.680503369223032</c:v>
                </c:pt>
                <c:pt idx="611">
                  <c:v>88.730190617843135</c:v>
                </c:pt>
                <c:pt idx="612">
                  <c:v>88.77966358341196</c:v>
                </c:pt>
                <c:pt idx="613">
                  <c:v>88.828923147612429</c:v>
                </c:pt>
                <c:pt idx="614">
                  <c:v>88.877970188974601</c:v>
                </c:pt>
                <c:pt idx="615">
                  <c:v>88.926805582881542</c:v>
                </c:pt>
                <c:pt idx="616">
                  <c:v>88.975430201574838</c:v>
                </c:pt>
                <c:pt idx="617">
                  <c:v>89.023844914160733</c:v>
                </c:pt>
                <c:pt idx="618">
                  <c:v>89.072050586615816</c:v>
                </c:pt>
                <c:pt idx="619">
                  <c:v>89.120048081793016</c:v>
                </c:pt>
                <c:pt idx="620">
                  <c:v>89.167838259427626</c:v>
                </c:pt>
                <c:pt idx="621">
                  <c:v>89.21542197614346</c:v>
                </c:pt>
                <c:pt idx="622">
                  <c:v>89.262800085458792</c:v>
                </c:pt>
                <c:pt idx="623">
                  <c:v>89.309973437792792</c:v>
                </c:pt>
                <c:pt idx="624">
                  <c:v>89.356942880471493</c:v>
                </c:pt>
                <c:pt idx="625">
                  <c:v>89.403709257734391</c:v>
                </c:pt>
                <c:pt idx="626">
                  <c:v>89.450273410740465</c:v>
                </c:pt>
                <c:pt idx="627">
                  <c:v>89.496636177574899</c:v>
                </c:pt>
                <c:pt idx="628">
                  <c:v>89.542798393255254</c:v>
                </c:pt>
                <c:pt idx="629">
                  <c:v>89.588760889738225</c:v>
                </c:pt>
                <c:pt idx="630">
                  <c:v>89.634524495925987</c:v>
                </c:pt>
                <c:pt idx="631">
                  <c:v>89.680090037672869</c:v>
                </c:pt>
                <c:pt idx="632">
                  <c:v>89.725458337792048</c:v>
                </c:pt>
                <c:pt idx="633">
                  <c:v>89.770630216062145</c:v>
                </c:pt>
                <c:pt idx="634">
                  <c:v>89.815606489234042</c:v>
                </c:pt>
                <c:pt idx="635">
                  <c:v>89.860387971037582</c:v>
                </c:pt>
                <c:pt idx="636">
                  <c:v>89.904975472188454</c:v>
                </c:pt>
                <c:pt idx="637">
                  <c:v>89.949369800395033</c:v>
                </c:pt>
                <c:pt idx="638">
                  <c:v>89.993571760365256</c:v>
                </c:pt>
                <c:pt idx="639">
                  <c:v>90.037582153813617</c:v>
                </c:pt>
                <c:pt idx="640">
                  <c:v>90.081401779468095</c:v>
                </c:pt>
                <c:pt idx="641">
                  <c:v>90.125031433077154</c:v>
                </c:pt>
                <c:pt idx="642">
                  <c:v>90.168471907416944</c:v>
                </c:pt>
                <c:pt idx="643">
                  <c:v>90.211723992298161</c:v>
                </c:pt>
                <c:pt idx="644">
                  <c:v>90.25478847457336</c:v>
                </c:pt>
                <c:pt idx="645">
                  <c:v>90.297666138143953</c:v>
                </c:pt>
                <c:pt idx="646">
                  <c:v>90.340357763967631</c:v>
                </c:pt>
                <c:pt idx="647">
                  <c:v>90.382864130065386</c:v>
                </c:pt>
                <c:pt idx="648">
                  <c:v>90.42518601152878</c:v>
                </c:pt>
                <c:pt idx="649">
                  <c:v>90.46732418052737</c:v>
                </c:pt>
                <c:pt idx="650">
                  <c:v>90.509279406315883</c:v>
                </c:pt>
                <c:pt idx="651">
                  <c:v>90.55105245524166</c:v>
                </c:pt>
                <c:pt idx="652">
                  <c:v>90.592644090751946</c:v>
                </c:pt>
                <c:pt idx="653">
                  <c:v>90.634055073401314</c:v>
                </c:pt>
                <c:pt idx="654">
                  <c:v>90.675286160859173</c:v>
                </c:pt>
                <c:pt idx="655">
                  <c:v>90.716338107917082</c:v>
                </c:pt>
                <c:pt idx="656">
                  <c:v>90.757211666496374</c:v>
                </c:pt>
                <c:pt idx="657">
                  <c:v>90.79790758565558</c:v>
                </c:pt>
                <c:pt idx="658">
                  <c:v>90.838426611597924</c:v>
                </c:pt>
                <c:pt idx="659">
                  <c:v>90.87876948767898</c:v>
                </c:pt>
                <c:pt idx="660">
                  <c:v>90.918936954414079</c:v>
                </c:pt>
                <c:pt idx="661">
                  <c:v>90.95892974948616</c:v>
                </c:pt>
                <c:pt idx="662">
                  <c:v>90.998748607753015</c:v>
                </c:pt>
                <c:pt idx="663">
                  <c:v>91.038394261255362</c:v>
                </c:pt>
                <c:pt idx="664">
                  <c:v>91.077867439224164</c:v>
                </c:pt>
                <c:pt idx="665">
                  <c:v>91.11716886808837</c:v>
                </c:pt>
                <c:pt idx="666">
                  <c:v>91.156299271482709</c:v>
                </c:pt>
                <c:pt idx="667">
                  <c:v>91.195259370255371</c:v>
                </c:pt>
                <c:pt idx="668">
                  <c:v>91.234049882475603</c:v>
                </c:pt>
                <c:pt idx="669">
                  <c:v>91.272671523441645</c:v>
                </c:pt>
                <c:pt idx="670">
                  <c:v>91.311125005688339</c:v>
                </c:pt>
                <c:pt idx="671">
                  <c:v>91.349411038994958</c:v>
                </c:pt>
                <c:pt idx="672">
                  <c:v>91.387530330392977</c:v>
                </c:pt>
                <c:pt idx="673">
                  <c:v>91.425483584173961</c:v>
                </c:pt>
                <c:pt idx="674">
                  <c:v>91.463271501897168</c:v>
                </c:pt>
                <c:pt idx="675">
                  <c:v>91.500894782397609</c:v>
                </c:pt>
                <c:pt idx="676">
                  <c:v>91.538354121793802</c:v>
                </c:pt>
                <c:pt idx="677">
                  <c:v>91.575650213495507</c:v>
                </c:pt>
                <c:pt idx="678">
                  <c:v>91.612783748211825</c:v>
                </c:pt>
                <c:pt idx="679">
                  <c:v>91.6497554139588</c:v>
                </c:pt>
                <c:pt idx="680">
                  <c:v>91.686565896067506</c:v>
                </c:pt>
                <c:pt idx="681">
                  <c:v>91.723215877191876</c:v>
                </c:pt>
                <c:pt idx="682">
                  <c:v>91.759706037316533</c:v>
                </c:pt>
                <c:pt idx="683">
                  <c:v>91.796037053764792</c:v>
                </c:pt>
                <c:pt idx="684">
                  <c:v>91.832209601206529</c:v>
                </c:pt>
                <c:pt idx="685">
                  <c:v>91.868224351666157</c:v>
                </c:pt>
                <c:pt idx="686">
                  <c:v>91.904081974530413</c:v>
                </c:pt>
                <c:pt idx="687">
                  <c:v>91.939783136556471</c:v>
                </c:pt>
                <c:pt idx="688">
                  <c:v>91.975328501879844</c:v>
                </c:pt>
                <c:pt idx="689">
                  <c:v>92.01071873202217</c:v>
                </c:pt>
                <c:pt idx="690">
                  <c:v>92.045954485899387</c:v>
                </c:pt>
                <c:pt idx="691">
                  <c:v>92.081036419829559</c:v>
                </c:pt>
                <c:pt idx="692">
                  <c:v>92.115965187540837</c:v>
                </c:pt>
                <c:pt idx="693">
                  <c:v>92.15074144017953</c:v>
                </c:pt>
                <c:pt idx="694">
                  <c:v>92.185365826317877</c:v>
                </c:pt>
                <c:pt idx="695">
                  <c:v>92.219838991962291</c:v>
                </c:pt>
                <c:pt idx="696">
                  <c:v>92.254161580561032</c:v>
                </c:pt>
                <c:pt idx="697">
                  <c:v>92.288334233012421</c:v>
                </c:pt>
                <c:pt idx="698">
                  <c:v>92.322357587672656</c:v>
                </c:pt>
                <c:pt idx="699">
                  <c:v>92.356232280363841</c:v>
                </c:pt>
                <c:pt idx="700">
                  <c:v>92.389958944382073</c:v>
                </c:pt>
                <c:pt idx="701">
                  <c:v>92.423538210505242</c:v>
                </c:pt>
                <c:pt idx="702">
                  <c:v>92.456970707001034</c:v>
                </c:pt>
                <c:pt idx="703">
                  <c:v>92.490257059635113</c:v>
                </c:pt>
                <c:pt idx="704">
                  <c:v>92.523397891678755</c:v>
                </c:pt>
                <c:pt idx="705">
                  <c:v>92.556393823917176</c:v>
                </c:pt>
                <c:pt idx="706">
                  <c:v>92.589245474657247</c:v>
                </c:pt>
                <c:pt idx="707">
                  <c:v>92.621953459735522</c:v>
                </c:pt>
                <c:pt idx="708">
                  <c:v>92.654518392526327</c:v>
                </c:pt>
                <c:pt idx="709">
                  <c:v>92.686940883949603</c:v>
                </c:pt>
                <c:pt idx="710">
                  <c:v>92.719221542478891</c:v>
                </c:pt>
                <c:pt idx="711">
                  <c:v>92.751360974149279</c:v>
                </c:pt>
                <c:pt idx="712">
                  <c:v>92.783359782565469</c:v>
                </c:pt>
                <c:pt idx="713">
                  <c:v>92.815218568909529</c:v>
                </c:pt>
                <c:pt idx="714">
                  <c:v>92.846937931948972</c:v>
                </c:pt>
                <c:pt idx="715">
                  <c:v>92.878518468044746</c:v>
                </c:pt>
                <c:pt idx="716">
                  <c:v>92.909960771159035</c:v>
                </c:pt>
                <c:pt idx="717">
                  <c:v>92.941265432863332</c:v>
                </c:pt>
                <c:pt idx="718">
                  <c:v>92.972433042346168</c:v>
                </c:pt>
                <c:pt idx="719">
                  <c:v>93.003464186421198</c:v>
                </c:pt>
                <c:pt idx="720">
                  <c:v>93.034359449535145</c:v>
                </c:pt>
                <c:pt idx="721">
                  <c:v>93.065119413775577</c:v>
                </c:pt>
                <c:pt idx="722">
                  <c:v>93.095744658878843</c:v>
                </c:pt>
                <c:pt idx="723">
                  <c:v>93.126235762237954</c:v>
                </c:pt>
                <c:pt idx="724">
                  <c:v>93.156593298910622</c:v>
                </c:pt>
                <c:pt idx="725">
                  <c:v>93.186817841626933</c:v>
                </c:pt>
                <c:pt idx="726">
                  <c:v>93.216909960797281</c:v>
                </c:pt>
                <c:pt idx="727">
                  <c:v>93.246870224520279</c:v>
                </c:pt>
                <c:pt idx="728">
                  <c:v>93.276699198590634</c:v>
                </c:pt>
                <c:pt idx="729">
                  <c:v>93.30639744650685</c:v>
                </c:pt>
                <c:pt idx="730">
                  <c:v>93.335965529479239</c:v>
                </c:pt>
                <c:pt idx="731">
                  <c:v>93.365404006437629</c:v>
                </c:pt>
                <c:pt idx="732">
                  <c:v>93.39471343403919</c:v>
                </c:pt>
                <c:pt idx="733">
                  <c:v>93.42389436667635</c:v>
                </c:pt>
                <c:pt idx="734">
                  <c:v>93.452947356484486</c:v>
                </c:pt>
                <c:pt idx="735">
                  <c:v>93.481872953349708</c:v>
                </c:pt>
                <c:pt idx="736">
                  <c:v>93.510671704916675</c:v>
                </c:pt>
                <c:pt idx="737">
                  <c:v>93.539344156596442</c:v>
                </c:pt>
                <c:pt idx="738">
                  <c:v>93.567890851574035</c:v>
                </c:pt>
                <c:pt idx="739">
                  <c:v>93.596312330816303</c:v>
                </c:pt>
                <c:pt idx="740">
                  <c:v>93.624609133079744</c:v>
                </c:pt>
                <c:pt idx="741">
                  <c:v>93.652781794918056</c:v>
                </c:pt>
                <c:pt idx="742">
                  <c:v>93.680830850689958</c:v>
                </c:pt>
                <c:pt idx="743">
                  <c:v>93.708756832566792</c:v>
                </c:pt>
                <c:pt idx="744">
                  <c:v>93.736560270540323</c:v>
                </c:pt>
                <c:pt idx="745">
                  <c:v>93.764241692430417</c:v>
                </c:pt>
                <c:pt idx="746">
                  <c:v>93.791801623892582</c:v>
                </c:pt>
                <c:pt idx="747">
                  <c:v>93.819240588425714</c:v>
                </c:pt>
                <c:pt idx="748">
                  <c:v>93.846559107379747</c:v>
                </c:pt>
                <c:pt idx="749">
                  <c:v>93.873757699963221</c:v>
                </c:pt>
                <c:pt idx="750">
                  <c:v>93.90083688325096</c:v>
                </c:pt>
                <c:pt idx="751">
                  <c:v>93.927797172191561</c:v>
                </c:pt>
                <c:pt idx="752">
                  <c:v>93.954639079615148</c:v>
                </c:pt>
                <c:pt idx="753">
                  <c:v>93.9813631162408</c:v>
                </c:pt>
                <c:pt idx="754">
                  <c:v>94.007969790684072</c:v>
                </c:pt>
                <c:pt idx="755">
                  <c:v>94.034459609464889</c:v>
                </c:pt>
                <c:pt idx="756">
                  <c:v>94.060833077014536</c:v>
                </c:pt>
                <c:pt idx="757">
                  <c:v>94.0870906956836</c:v>
                </c:pt>
                <c:pt idx="758">
                  <c:v>94.113232965749361</c:v>
                </c:pt>
                <c:pt idx="759">
                  <c:v>94.139260385423157</c:v>
                </c:pt>
                <c:pt idx="760">
                  <c:v>94.165173450858006</c:v>
                </c:pt>
                <c:pt idx="761">
                  <c:v>94.190972656156049</c:v>
                </c:pt>
                <c:pt idx="762">
                  <c:v>94.216658493375888</c:v>
                </c:pt>
                <c:pt idx="763">
                  <c:v>94.242231452540096</c:v>
                </c:pt>
                <c:pt idx="764">
                  <c:v>94.267692021642702</c:v>
                </c:pt>
                <c:pt idx="765">
                  <c:v>94.293040686656312</c:v>
                </c:pt>
                <c:pt idx="766">
                  <c:v>94.31827793154001</c:v>
                </c:pt>
                <c:pt idx="767">
                  <c:v>94.343404238246137</c:v>
                </c:pt>
                <c:pt idx="768">
                  <c:v>94.368420086728008</c:v>
                </c:pt>
                <c:pt idx="769">
                  <c:v>94.393325954947144</c:v>
                </c:pt>
                <c:pt idx="770">
                  <c:v>94.418122318880691</c:v>
                </c:pt>
                <c:pt idx="771">
                  <c:v>94.442809652528481</c:v>
                </c:pt>
                <c:pt idx="772">
                  <c:v>94.467388427920611</c:v>
                </c:pt>
                <c:pt idx="773">
                  <c:v>94.491859115124555</c:v>
                </c:pt>
                <c:pt idx="774">
                  <c:v>94.51622218225242</c:v>
                </c:pt>
                <c:pt idx="775">
                  <c:v>94.540478095468245</c:v>
                </c:pt>
                <c:pt idx="776">
                  <c:v>94.564627318995221</c:v>
                </c:pt>
                <c:pt idx="777">
                  <c:v>94.58867031512284</c:v>
                </c:pt>
                <c:pt idx="778">
                  <c:v>94.612607544214129</c:v>
                </c:pt>
                <c:pt idx="779">
                  <c:v>94.636439464712851</c:v>
                </c:pt>
                <c:pt idx="780">
                  <c:v>94.660166533150587</c:v>
                </c:pt>
                <c:pt idx="781">
                  <c:v>94.683789204153953</c:v>
                </c:pt>
                <c:pt idx="782">
                  <c:v>94.707307930451719</c:v>
                </c:pt>
                <c:pt idx="783">
                  <c:v>94.730723162881787</c:v>
                </c:pt>
                <c:pt idx="784">
                  <c:v>94.754035350398482</c:v>
                </c:pt>
                <c:pt idx="785">
                  <c:v>94.777244940079484</c:v>
                </c:pt>
                <c:pt idx="786">
                  <c:v>94.800352377132924</c:v>
                </c:pt>
                <c:pt idx="787">
                  <c:v>94.823358104904429</c:v>
                </c:pt>
                <c:pt idx="788">
                  <c:v>94.846262564884086</c:v>
                </c:pt>
                <c:pt idx="789">
                  <c:v>94.869066196713618</c:v>
                </c:pt>
                <c:pt idx="790">
                  <c:v>94.891769438193052</c:v>
                </c:pt>
                <c:pt idx="791">
                  <c:v>94.914372725288032</c:v>
                </c:pt>
                <c:pt idx="792">
                  <c:v>94.93687649213652</c:v>
                </c:pt>
                <c:pt idx="793">
                  <c:v>94.959281171055892</c:v>
                </c:pt>
                <c:pt idx="794">
                  <c:v>94.981587192549767</c:v>
                </c:pt>
                <c:pt idx="795">
                  <c:v>95.003794985314798</c:v>
                </c:pt>
                <c:pt idx="796">
                  <c:v>95.025904976247858</c:v>
                </c:pt>
                <c:pt idx="797">
                  <c:v>95.047917590452556</c:v>
                </c:pt>
                <c:pt idx="798">
                  <c:v>95.06983325124628</c:v>
                </c:pt>
                <c:pt idx="799">
                  <c:v>95.091652380167005</c:v>
                </c:pt>
                <c:pt idx="800">
                  <c:v>95.113375396980018</c:v>
                </c:pt>
                <c:pt idx="801">
                  <c:v>95.135002719684707</c:v>
                </c:pt>
                <c:pt idx="802">
                  <c:v>95.156534764521524</c:v>
                </c:pt>
                <c:pt idx="803">
                  <c:v>95.177971945978413</c:v>
                </c:pt>
                <c:pt idx="804">
                  <c:v>95.199314676797854</c:v>
                </c:pt>
                <c:pt idx="805">
                  <c:v>95.220563367983289</c:v>
                </c:pt>
                <c:pt idx="806">
                  <c:v>95.241718428806095</c:v>
                </c:pt>
                <c:pt idx="807">
                  <c:v>95.262780266812086</c:v>
                </c:pt>
                <c:pt idx="808">
                  <c:v>95.283749287828186</c:v>
                </c:pt>
                <c:pt idx="809">
                  <c:v>95.304625895969053</c:v>
                </c:pt>
                <c:pt idx="810">
                  <c:v>95.325410493643886</c:v>
                </c:pt>
                <c:pt idx="811">
                  <c:v>95.346103481562722</c:v>
                </c:pt>
                <c:pt idx="812">
                  <c:v>95.366705258743266</c:v>
                </c:pt>
                <c:pt idx="813">
                  <c:v>95.387216222517367</c:v>
                </c:pt>
                <c:pt idx="814">
                  <c:v>95.407636768537529</c:v>
                </c:pt>
                <c:pt idx="815">
                  <c:v>95.427967290783485</c:v>
                </c:pt>
                <c:pt idx="816">
                  <c:v>95.44820818156866</c:v>
                </c:pt>
                <c:pt idx="817">
                  <c:v>95.468359831546763</c:v>
                </c:pt>
                <c:pt idx="818">
                  <c:v>95.488422629718102</c:v>
                </c:pt>
                <c:pt idx="819">
                  <c:v>95.50839696343624</c:v>
                </c:pt>
                <c:pt idx="820">
                  <c:v>95.528283218414145</c:v>
                </c:pt>
                <c:pt idx="821">
                  <c:v>95.548081778730875</c:v>
                </c:pt>
                <c:pt idx="822">
                  <c:v>95.567793026837819</c:v>
                </c:pt>
                <c:pt idx="823">
                  <c:v>95.587417343565136</c:v>
                </c:pt>
                <c:pt idx="824">
                  <c:v>95.606955108128048</c:v>
                </c:pt>
                <c:pt idx="825">
                  <c:v>95.626406698133252</c:v>
                </c:pt>
                <c:pt idx="826">
                  <c:v>95.645772489585227</c:v>
                </c:pt>
                <c:pt idx="827">
                  <c:v>95.665052856892473</c:v>
                </c:pt>
                <c:pt idx="828">
                  <c:v>95.684248172873779</c:v>
                </c:pt>
                <c:pt idx="829">
                  <c:v>95.703358808764634</c:v>
                </c:pt>
                <c:pt idx="830">
                  <c:v>95.722385134223316</c:v>
                </c:pt>
                <c:pt idx="831">
                  <c:v>95.741327517337126</c:v>
                </c:pt>
                <c:pt idx="832">
                  <c:v>95.760186324628719</c:v>
                </c:pt>
                <c:pt idx="833">
                  <c:v>95.77896192106212</c:v>
                </c:pt>
                <c:pt idx="834">
                  <c:v>95.797654670049027</c:v>
                </c:pt>
                <c:pt idx="835">
                  <c:v>95.816264933454804</c:v>
                </c:pt>
                <c:pt idx="836">
                  <c:v>95.83479307160485</c:v>
                </c:pt>
                <c:pt idx="837">
                  <c:v>95.85323944329042</c:v>
                </c:pt>
                <c:pt idx="838">
                  <c:v>95.871604405775003</c:v>
                </c:pt>
                <c:pt idx="839">
                  <c:v>95.889888314800004</c:v>
                </c:pt>
                <c:pt idx="840">
                  <c:v>95.908091524591313</c:v>
                </c:pt>
                <c:pt idx="841">
                  <c:v>95.926214387864832</c:v>
                </c:pt>
                <c:pt idx="842">
                  <c:v>95.944257255832852</c:v>
                </c:pt>
                <c:pt idx="843">
                  <c:v>95.962220478209829</c:v>
                </c:pt>
                <c:pt idx="844">
                  <c:v>95.980104403218434</c:v>
                </c:pt>
                <c:pt idx="845">
                  <c:v>95.997909377595576</c:v>
                </c:pt>
                <c:pt idx="846">
                  <c:v>96.015635746598107</c:v>
                </c:pt>
                <c:pt idx="847">
                  <c:v>96.033283854009127</c:v>
                </c:pt>
                <c:pt idx="848">
                  <c:v>96.050854042143442</c:v>
                </c:pt>
                <c:pt idx="849">
                  <c:v>96.068346651853759</c:v>
                </c:pt>
                <c:pt idx="850">
                  <c:v>96.085762022536485</c:v>
                </c:pt>
                <c:pt idx="851">
                  <c:v>96.103100492137358</c:v>
                </c:pt>
                <c:pt idx="852">
                  <c:v>96.120362397157578</c:v>
                </c:pt>
                <c:pt idx="853">
                  <c:v>96.137548072659357</c:v>
                </c:pt>
                <c:pt idx="854">
                  <c:v>96.15465785227191</c:v>
                </c:pt>
                <c:pt idx="855">
                  <c:v>96.171692068197018</c:v>
                </c:pt>
                <c:pt idx="856">
                  <c:v>96.188651051214919</c:v>
                </c:pt>
                <c:pt idx="857">
                  <c:v>96.205535130689967</c:v>
                </c:pt>
                <c:pt idx="858">
                  <c:v>96.222344634576388</c:v>
                </c:pt>
                <c:pt idx="859">
                  <c:v>96.23907988942382</c:v>
                </c:pt>
                <c:pt idx="860">
                  <c:v>96.255741220383257</c:v>
                </c:pt>
                <c:pt idx="861">
                  <c:v>96.272328951212373</c:v>
                </c:pt>
                <c:pt idx="862">
                  <c:v>96.288843404281451</c:v>
                </c:pt>
                <c:pt idx="863">
                  <c:v>96.305284900578769</c:v>
                </c:pt>
                <c:pt idx="864">
                  <c:v>96.321653759716284</c:v>
                </c:pt>
                <c:pt idx="865">
                  <c:v>96.337950299935315</c:v>
                </c:pt>
                <c:pt idx="866">
                  <c:v>96.354174838111817</c:v>
                </c:pt>
                <c:pt idx="867">
                  <c:v>96.370327689762178</c:v>
                </c:pt>
                <c:pt idx="868">
                  <c:v>96.386409169048662</c:v>
                </c:pt>
                <c:pt idx="869">
                  <c:v>96.402419588784895</c:v>
                </c:pt>
                <c:pt idx="870">
                  <c:v>96.418359260441221</c:v>
                </c:pt>
                <c:pt idx="871">
                  <c:v>96.434228494150432</c:v>
                </c:pt>
                <c:pt idx="872">
                  <c:v>96.450027598712978</c:v>
                </c:pt>
                <c:pt idx="873">
                  <c:v>96.465756881602445</c:v>
                </c:pt>
                <c:pt idx="874">
                  <c:v>96.481416648971049</c:v>
                </c:pt>
                <c:pt idx="875">
                  <c:v>96.497007205654938</c:v>
                </c:pt>
                <c:pt idx="876">
                  <c:v>96.512528855179525</c:v>
                </c:pt>
                <c:pt idx="877">
                  <c:v>96.527981899765038</c:v>
                </c:pt>
                <c:pt idx="878">
                  <c:v>96.543366640331499</c:v>
                </c:pt>
                <c:pt idx="879">
                  <c:v>96.558683376504419</c:v>
                </c:pt>
                <c:pt idx="880">
                  <c:v>96.573932406619775</c:v>
                </c:pt>
                <c:pt idx="881">
                  <c:v>96.589114027729508</c:v>
                </c:pt>
                <c:pt idx="882">
                  <c:v>96.604228535606637</c:v>
                </c:pt>
                <c:pt idx="883">
                  <c:v>96.619276224750564</c:v>
                </c:pt>
                <c:pt idx="884">
                  <c:v>96.6342573883923</c:v>
                </c:pt>
                <c:pt idx="885">
                  <c:v>96.649172318499666</c:v>
                </c:pt>
                <c:pt idx="886">
                  <c:v>96.664021305782356</c:v>
                </c:pt>
                <c:pt idx="887">
                  <c:v>96.678804639697276</c:v>
                </c:pt>
                <c:pt idx="888">
                  <c:v>96.693522608453605</c:v>
                </c:pt>
                <c:pt idx="889">
                  <c:v>96.708175499017941</c:v>
                </c:pt>
                <c:pt idx="890">
                  <c:v>96.722763597119311</c:v>
                </c:pt>
                <c:pt idx="891">
                  <c:v>96.737287187254424</c:v>
                </c:pt>
                <c:pt idx="892">
                  <c:v>96.751746552692694</c:v>
                </c:pt>
                <c:pt idx="893">
                  <c:v>96.766141975481162</c:v>
                </c:pt>
                <c:pt idx="894">
                  <c:v>96.780473736449778</c:v>
                </c:pt>
                <c:pt idx="895">
                  <c:v>96.794742115216124</c:v>
                </c:pt>
                <c:pt idx="896">
                  <c:v>96.808947390190667</c:v>
                </c:pt>
                <c:pt idx="897">
                  <c:v>96.823089838581637</c:v>
                </c:pt>
                <c:pt idx="898">
                  <c:v>96.837169736399986</c:v>
                </c:pt>
                <c:pt idx="899">
                  <c:v>96.851187358464273</c:v>
                </c:pt>
                <c:pt idx="900">
                  <c:v>96.865142978405814</c:v>
                </c:pt>
                <c:pt idx="901">
                  <c:v>96.87903686867331</c:v>
                </c:pt>
                <c:pt idx="902">
                  <c:v>96.892869300537953</c:v>
                </c:pt>
                <c:pt idx="903">
                  <c:v>96.906640544098096</c:v>
                </c:pt>
                <c:pt idx="904">
                  <c:v>96.920350868284444</c:v>
                </c:pt>
                <c:pt idx="905">
                  <c:v>96.934000540864432</c:v>
                </c:pt>
                <c:pt idx="906">
                  <c:v>96.947589828447562</c:v>
                </c:pt>
                <c:pt idx="907">
                  <c:v>96.96111899648966</c:v>
                </c:pt>
                <c:pt idx="908">
                  <c:v>96.97458830929817</c:v>
                </c:pt>
                <c:pt idx="909">
                  <c:v>96.987998030036621</c:v>
                </c:pt>
                <c:pt idx="910">
                  <c:v>97.001348420729357</c:v>
                </c:pt>
                <c:pt idx="911">
                  <c:v>97.014639742266539</c:v>
                </c:pt>
                <c:pt idx="912">
                  <c:v>97.027872254408507</c:v>
                </c:pt>
                <c:pt idx="913">
                  <c:v>97.041046215790843</c:v>
                </c:pt>
                <c:pt idx="914">
                  <c:v>97.054161883928714</c:v>
                </c:pt>
                <c:pt idx="915">
                  <c:v>97.067219515221765</c:v>
                </c:pt>
                <c:pt idx="916">
                  <c:v>97.080219364958694</c:v>
                </c:pt>
                <c:pt idx="917">
                  <c:v>97.093161687321825</c:v>
                </c:pt>
                <c:pt idx="918">
                  <c:v>97.106046735391871</c:v>
                </c:pt>
                <c:pt idx="919">
                  <c:v>97.118874761152313</c:v>
                </c:pt>
                <c:pt idx="920">
                  <c:v>97.131646015494155</c:v>
                </c:pt>
                <c:pt idx="921">
                  <c:v>97.144360748220436</c:v>
                </c:pt>
                <c:pt idx="922">
                  <c:v>97.157019208050713</c:v>
                </c:pt>
                <c:pt idx="923">
                  <c:v>97.169621642625756</c:v>
                </c:pt>
                <c:pt idx="924">
                  <c:v>97.182168298511755</c:v>
                </c:pt>
                <c:pt idx="925">
                  <c:v>97.194659421205131</c:v>
                </c:pt>
                <c:pt idx="926">
                  <c:v>97.207095255136792</c:v>
                </c:pt>
                <c:pt idx="927">
                  <c:v>97.219476043676821</c:v>
                </c:pt>
                <c:pt idx="928">
                  <c:v>97.231802029138578</c:v>
                </c:pt>
                <c:pt idx="929">
                  <c:v>97.244073452783411</c:v>
                </c:pt>
                <c:pt idx="930">
                  <c:v>97.256290554825071</c:v>
                </c:pt>
                <c:pt idx="931">
                  <c:v>97.268453574433792</c:v>
                </c:pt>
                <c:pt idx="932">
                  <c:v>97.280562749741051</c:v>
                </c:pt>
                <c:pt idx="933">
                  <c:v>97.292618317843704</c:v>
                </c:pt>
                <c:pt idx="934">
                  <c:v>97.304620514808335</c:v>
                </c:pt>
                <c:pt idx="935">
                  <c:v>97.3165695756757</c:v>
                </c:pt>
                <c:pt idx="936">
                  <c:v>97.328465734464913</c:v>
                </c:pt>
                <c:pt idx="937">
                  <c:v>97.340309224177815</c:v>
                </c:pt>
                <c:pt idx="938">
                  <c:v>97.352100276803171</c:v>
                </c:pt>
                <c:pt idx="939">
                  <c:v>97.363839123321029</c:v>
                </c:pt>
                <c:pt idx="940">
                  <c:v>97.375525993706887</c:v>
                </c:pt>
                <c:pt idx="941">
                  <c:v>97.387161116935985</c:v>
                </c:pt>
                <c:pt idx="942">
                  <c:v>97.398744720987366</c:v>
                </c:pt>
                <c:pt idx="943">
                  <c:v>97.410277032848356</c:v>
                </c:pt>
                <c:pt idx="944">
                  <c:v>97.421758278518482</c:v>
                </c:pt>
                <c:pt idx="945">
                  <c:v>97.433188683013668</c:v>
                </c:pt>
                <c:pt idx="946">
                  <c:v>97.44456847037047</c:v>
                </c:pt>
                <c:pt idx="947">
                  <c:v>97.455897863650293</c:v>
                </c:pt>
                <c:pt idx="948">
                  <c:v>97.467177084943131</c:v>
                </c:pt>
                <c:pt idx="949">
                  <c:v>97.478406355372215</c:v>
                </c:pt>
                <c:pt idx="950">
                  <c:v>97.489585895097505</c:v>
                </c:pt>
                <c:pt idx="951">
                  <c:v>97.5007159233203</c:v>
                </c:pt>
                <c:pt idx="952">
                  <c:v>97.511796658286926</c:v>
                </c:pt>
                <c:pt idx="953">
                  <c:v>97.522828317292834</c:v>
                </c:pt>
                <c:pt idx="954">
                  <c:v>97.533811116686792</c:v>
                </c:pt>
                <c:pt idx="955">
                  <c:v>97.544745271874717</c:v>
                </c:pt>
                <c:pt idx="956">
                  <c:v>97.555630997323632</c:v>
                </c:pt>
                <c:pt idx="957">
                  <c:v>97.566468506565897</c:v>
                </c:pt>
                <c:pt idx="958">
                  <c:v>97.577258012202847</c:v>
                </c:pt>
                <c:pt idx="959">
                  <c:v>97.587999725908929</c:v>
                </c:pt>
                <c:pt idx="960">
                  <c:v>97.598693858435524</c:v>
                </c:pt>
                <c:pt idx="961">
                  <c:v>97.609340619615026</c:v>
                </c:pt>
                <c:pt idx="962">
                  <c:v>97.619940218364562</c:v>
                </c:pt>
                <c:pt idx="963">
                  <c:v>97.630492862689891</c:v>
                </c:pt>
                <c:pt idx="964">
                  <c:v>97.640998759689381</c:v>
                </c:pt>
                <c:pt idx="965">
                  <c:v>97.651458115557759</c:v>
                </c:pt>
                <c:pt idx="966">
                  <c:v>97.66187113558999</c:v>
                </c:pt>
                <c:pt idx="967">
                  <c:v>97.672238024185049</c:v>
                </c:pt>
                <c:pt idx="968">
                  <c:v>97.682558984849848</c:v>
                </c:pt>
                <c:pt idx="969">
                  <c:v>97.69283422020284</c:v>
                </c:pt>
                <c:pt idx="970">
                  <c:v>97.703063931977994</c:v>
                </c:pt>
                <c:pt idx="971">
                  <c:v>97.713248321028331</c:v>
                </c:pt>
                <c:pt idx="972">
                  <c:v>97.723387587329924</c:v>
                </c:pt>
                <c:pt idx="973">
                  <c:v>97.733481929985444</c:v>
                </c:pt>
                <c:pt idx="974">
                  <c:v>97.743531547227875</c:v>
                </c:pt>
                <c:pt idx="975">
                  <c:v>97.753536636424386</c:v>
                </c:pt>
                <c:pt idx="976">
                  <c:v>97.763497394079778</c:v>
                </c:pt>
                <c:pt idx="977">
                  <c:v>97.773414015840402</c:v>
                </c:pt>
                <c:pt idx="978">
                  <c:v>97.783286696497584</c:v>
                </c:pt>
                <c:pt idx="979">
                  <c:v>97.793115629991448</c:v>
                </c:pt>
                <c:pt idx="980">
                  <c:v>97.802901009414413</c:v>
                </c:pt>
                <c:pt idx="981">
                  <c:v>97.812643027014929</c:v>
                </c:pt>
                <c:pt idx="982">
                  <c:v>97.822341874201001</c:v>
                </c:pt>
                <c:pt idx="983">
                  <c:v>97.831997741543745</c:v>
                </c:pt>
                <c:pt idx="984">
                  <c:v>97.841610818781021</c:v>
                </c:pt>
                <c:pt idx="985">
                  <c:v>97.851181294821018</c:v>
                </c:pt>
                <c:pt idx="986">
                  <c:v>97.860709357745648</c:v>
                </c:pt>
                <c:pt idx="987">
                  <c:v>97.870195194814258</c:v>
                </c:pt>
                <c:pt idx="988">
                  <c:v>97.879638992467036</c:v>
                </c:pt>
                <c:pt idx="989">
                  <c:v>97.889040936328499</c:v>
                </c:pt>
                <c:pt idx="990">
                  <c:v>97.898401211211066</c:v>
                </c:pt>
                <c:pt idx="991">
                  <c:v>97.907720001118435</c:v>
                </c:pt>
                <c:pt idx="992">
                  <c:v>97.916997489249042</c:v>
                </c:pt>
                <c:pt idx="993">
                  <c:v>97.926233857999691</c:v>
                </c:pt>
                <c:pt idx="994">
                  <c:v>97.935429288968677</c:v>
                </c:pt>
                <c:pt idx="995">
                  <c:v>97.94458396295947</c:v>
                </c:pt>
                <c:pt idx="996">
                  <c:v>97.953698059983978</c:v>
                </c:pt>
                <c:pt idx="997">
                  <c:v>97.962771759265905</c:v>
                </c:pt>
                <c:pt idx="998">
                  <c:v>97.971805239244276</c:v>
                </c:pt>
                <c:pt idx="999">
                  <c:v>97.980798677576701</c:v>
                </c:pt>
                <c:pt idx="1000">
                  <c:v>97.989752251142676</c:v>
                </c:pt>
              </c:numCache>
            </c:numRef>
          </c:yVal>
          <c:smooth val="0"/>
        </c:ser>
        <c:dLbls>
          <c:showLegendKey val="0"/>
          <c:showVal val="0"/>
          <c:showCatName val="0"/>
          <c:showSerName val="0"/>
          <c:showPercent val="0"/>
          <c:showBubbleSize val="0"/>
        </c:dLbls>
        <c:axId val="237677640"/>
        <c:axId val="237678424"/>
      </c:scatterChart>
      <c:valAx>
        <c:axId val="237677640"/>
        <c:scaling>
          <c:orientation val="minMax"/>
        </c:scaling>
        <c:delete val="0"/>
        <c:axPos val="b"/>
        <c:numFmt formatCode="General" sourceLinked="1"/>
        <c:majorTickMark val="out"/>
        <c:minorTickMark val="none"/>
        <c:tickLblPos val="nextTo"/>
        <c:crossAx val="237678424"/>
        <c:crosses val="autoZero"/>
        <c:crossBetween val="midCat"/>
      </c:valAx>
      <c:valAx>
        <c:axId val="237678424"/>
        <c:scaling>
          <c:orientation val="minMax"/>
        </c:scaling>
        <c:delete val="0"/>
        <c:axPos val="l"/>
        <c:numFmt formatCode="General" sourceLinked="1"/>
        <c:majorTickMark val="out"/>
        <c:minorTickMark val="none"/>
        <c:tickLblPos val="nextTo"/>
        <c:crossAx val="237677640"/>
        <c:crosses val="autoZero"/>
        <c:crossBetween val="midCat"/>
      </c:val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rPr>
              <a:t>2nd generation transformation product</a:t>
            </a:r>
            <a:r>
              <a:rPr lang="de-DE" sz="1800" b="1" i="0" u="none" strike="noStrike" baseline="0"/>
              <a:t> </a:t>
            </a:r>
            <a:endParaRPr lang="en-US"/>
          </a:p>
        </c:rich>
      </c:tx>
      <c:layout>
        <c:manualLayout>
          <c:xMode val="edge"/>
          <c:yMode val="edge"/>
          <c:x val="0.11062389479421116"/>
          <c:y val="3.021699729890975E-2"/>
        </c:manualLayout>
      </c:layout>
      <c:overlay val="0"/>
    </c:title>
    <c:autoTitleDeleted val="0"/>
    <c:plotArea>
      <c:layout>
        <c:manualLayout>
          <c:layoutTarget val="inner"/>
          <c:xMode val="edge"/>
          <c:yMode val="edge"/>
          <c:x val="0.12944542684959007"/>
          <c:y val="0.3232594147062795"/>
          <c:w val="0.81283077755515731"/>
          <c:h val="0.47088491190377196"/>
        </c:manualLayout>
      </c:layout>
      <c:scatterChart>
        <c:scatterStyle val="lineMarker"/>
        <c:varyColors val="0"/>
        <c:ser>
          <c:idx val="0"/>
          <c:order val="0"/>
          <c:tx>
            <c:strRef>
              <c:f>Graphen!$M$2</c:f>
              <c:strCache>
                <c:ptCount val="1"/>
                <c:pt idx="0">
                  <c:v>C - Sys 3</c:v>
                </c:pt>
              </c:strCache>
            </c:strRef>
          </c:tx>
          <c:marker>
            <c:symbol val="none"/>
          </c:marker>
          <c:xVal>
            <c:numRef>
              <c:f>Graphen!$D$3:$D$1002</c:f>
              <c:numCache>
                <c:formatCode>General</c:formatCode>
                <c:ptCount val="1000"/>
                <c:pt idx="0">
                  <c:v>0.1</c:v>
                </c:pt>
                <c:pt idx="1">
                  <c:v>0.2</c:v>
                </c:pt>
                <c:pt idx="2">
                  <c:v>0.3</c:v>
                </c:pt>
                <c:pt idx="3">
                  <c:v>0.4</c:v>
                </c:pt>
                <c:pt idx="4">
                  <c:v>0.5</c:v>
                </c:pt>
                <c:pt idx="5">
                  <c:v>0.6</c:v>
                </c:pt>
                <c:pt idx="6">
                  <c:v>0.70000000000000007</c:v>
                </c:pt>
                <c:pt idx="7">
                  <c:v>0.8</c:v>
                </c:pt>
                <c:pt idx="8">
                  <c:v>0.90000000000000013</c:v>
                </c:pt>
                <c:pt idx="9">
                  <c:v>1</c:v>
                </c:pt>
                <c:pt idx="10">
                  <c:v>1.0999999999999999</c:v>
                </c:pt>
                <c:pt idx="11">
                  <c:v>1.2</c:v>
                </c:pt>
                <c:pt idx="12">
                  <c:v>1.3</c:v>
                </c:pt>
                <c:pt idx="13">
                  <c:v>1.4000000000000001</c:v>
                </c:pt>
                <c:pt idx="14">
                  <c:v>1.5</c:v>
                </c:pt>
                <c:pt idx="15">
                  <c:v>1.6</c:v>
                </c:pt>
                <c:pt idx="16">
                  <c:v>1.7000000000000002</c:v>
                </c:pt>
                <c:pt idx="17">
                  <c:v>1.8000000000000003</c:v>
                </c:pt>
                <c:pt idx="18">
                  <c:v>1.9</c:v>
                </c:pt>
                <c:pt idx="19">
                  <c:v>2</c:v>
                </c:pt>
                <c:pt idx="20">
                  <c:v>2.1</c:v>
                </c:pt>
                <c:pt idx="21">
                  <c:v>2.1999999999999997</c:v>
                </c:pt>
                <c:pt idx="22">
                  <c:v>2.2999999999999998</c:v>
                </c:pt>
                <c:pt idx="23">
                  <c:v>2.4</c:v>
                </c:pt>
                <c:pt idx="24">
                  <c:v>2.5</c:v>
                </c:pt>
                <c:pt idx="25">
                  <c:v>2.6</c:v>
                </c:pt>
                <c:pt idx="26">
                  <c:v>2.7</c:v>
                </c:pt>
                <c:pt idx="27">
                  <c:v>2.8000000000000003</c:v>
                </c:pt>
                <c:pt idx="28">
                  <c:v>2.9000000000000004</c:v>
                </c:pt>
                <c:pt idx="29">
                  <c:v>3</c:v>
                </c:pt>
                <c:pt idx="30">
                  <c:v>3.1</c:v>
                </c:pt>
                <c:pt idx="31">
                  <c:v>3.2</c:v>
                </c:pt>
                <c:pt idx="32">
                  <c:v>3.3000000000000003</c:v>
                </c:pt>
                <c:pt idx="33">
                  <c:v>3.4000000000000004</c:v>
                </c:pt>
                <c:pt idx="34">
                  <c:v>3.5000000000000004</c:v>
                </c:pt>
                <c:pt idx="35">
                  <c:v>3.6000000000000005</c:v>
                </c:pt>
                <c:pt idx="36">
                  <c:v>3.6999999999999997</c:v>
                </c:pt>
                <c:pt idx="37">
                  <c:v>3.8</c:v>
                </c:pt>
                <c:pt idx="38">
                  <c:v>3.9</c:v>
                </c:pt>
                <c:pt idx="39">
                  <c:v>4</c:v>
                </c:pt>
                <c:pt idx="40">
                  <c:v>4.1000000000000005</c:v>
                </c:pt>
                <c:pt idx="41">
                  <c:v>4.2</c:v>
                </c:pt>
                <c:pt idx="42">
                  <c:v>4.3000000000000007</c:v>
                </c:pt>
                <c:pt idx="43">
                  <c:v>4.3999999999999995</c:v>
                </c:pt>
                <c:pt idx="44">
                  <c:v>4.5</c:v>
                </c:pt>
                <c:pt idx="45">
                  <c:v>4.5999999999999996</c:v>
                </c:pt>
                <c:pt idx="46">
                  <c:v>4.7</c:v>
                </c:pt>
                <c:pt idx="47">
                  <c:v>4.8</c:v>
                </c:pt>
                <c:pt idx="48">
                  <c:v>4.9000000000000004</c:v>
                </c:pt>
                <c:pt idx="49">
                  <c:v>5</c:v>
                </c:pt>
                <c:pt idx="50">
                  <c:v>5.1000000000000005</c:v>
                </c:pt>
                <c:pt idx="51">
                  <c:v>5.2</c:v>
                </c:pt>
                <c:pt idx="52">
                  <c:v>5.3</c:v>
                </c:pt>
                <c:pt idx="53">
                  <c:v>5.4</c:v>
                </c:pt>
                <c:pt idx="54">
                  <c:v>5.5</c:v>
                </c:pt>
                <c:pt idx="55">
                  <c:v>5.6000000000000005</c:v>
                </c:pt>
                <c:pt idx="56">
                  <c:v>5.7</c:v>
                </c:pt>
                <c:pt idx="57">
                  <c:v>5.8000000000000007</c:v>
                </c:pt>
                <c:pt idx="58">
                  <c:v>5.9</c:v>
                </c:pt>
                <c:pt idx="59">
                  <c:v>6</c:v>
                </c:pt>
                <c:pt idx="60">
                  <c:v>6.1</c:v>
                </c:pt>
                <c:pt idx="61">
                  <c:v>6.2</c:v>
                </c:pt>
                <c:pt idx="62">
                  <c:v>6.3</c:v>
                </c:pt>
                <c:pt idx="63">
                  <c:v>6.4</c:v>
                </c:pt>
                <c:pt idx="64">
                  <c:v>6.5</c:v>
                </c:pt>
                <c:pt idx="65">
                  <c:v>6.6000000000000005</c:v>
                </c:pt>
                <c:pt idx="66">
                  <c:v>6.7</c:v>
                </c:pt>
                <c:pt idx="67">
                  <c:v>6.8000000000000007</c:v>
                </c:pt>
                <c:pt idx="68">
                  <c:v>6.9</c:v>
                </c:pt>
                <c:pt idx="69">
                  <c:v>7.0000000000000009</c:v>
                </c:pt>
                <c:pt idx="70">
                  <c:v>7.1000000000000005</c:v>
                </c:pt>
                <c:pt idx="71">
                  <c:v>7.2000000000000011</c:v>
                </c:pt>
                <c:pt idx="72">
                  <c:v>7.3</c:v>
                </c:pt>
                <c:pt idx="73">
                  <c:v>7.3999999999999995</c:v>
                </c:pt>
                <c:pt idx="74">
                  <c:v>7.5</c:v>
                </c:pt>
                <c:pt idx="75">
                  <c:v>7.6</c:v>
                </c:pt>
                <c:pt idx="76">
                  <c:v>7.7</c:v>
                </c:pt>
                <c:pt idx="77">
                  <c:v>7.8</c:v>
                </c:pt>
                <c:pt idx="78">
                  <c:v>7.9</c:v>
                </c:pt>
                <c:pt idx="79">
                  <c:v>8</c:v>
                </c:pt>
                <c:pt idx="80">
                  <c:v>8.1</c:v>
                </c:pt>
                <c:pt idx="81">
                  <c:v>8.2000000000000011</c:v>
                </c:pt>
                <c:pt idx="82">
                  <c:v>8.3000000000000007</c:v>
                </c:pt>
                <c:pt idx="83">
                  <c:v>8.4</c:v>
                </c:pt>
                <c:pt idx="84">
                  <c:v>8.5</c:v>
                </c:pt>
                <c:pt idx="85">
                  <c:v>8.6000000000000014</c:v>
                </c:pt>
                <c:pt idx="86">
                  <c:v>8.7000000000000011</c:v>
                </c:pt>
                <c:pt idx="87">
                  <c:v>8.7999999999999989</c:v>
                </c:pt>
                <c:pt idx="88">
                  <c:v>8.9</c:v>
                </c:pt>
                <c:pt idx="89">
                  <c:v>9</c:v>
                </c:pt>
                <c:pt idx="90">
                  <c:v>9.1</c:v>
                </c:pt>
                <c:pt idx="91">
                  <c:v>9.1999999999999993</c:v>
                </c:pt>
                <c:pt idx="92">
                  <c:v>9.3000000000000007</c:v>
                </c:pt>
                <c:pt idx="93">
                  <c:v>9.4</c:v>
                </c:pt>
                <c:pt idx="94">
                  <c:v>9.5</c:v>
                </c:pt>
                <c:pt idx="95">
                  <c:v>9.6</c:v>
                </c:pt>
                <c:pt idx="96">
                  <c:v>9.7000000000000011</c:v>
                </c:pt>
                <c:pt idx="97">
                  <c:v>9.8000000000000007</c:v>
                </c:pt>
                <c:pt idx="98">
                  <c:v>9.9</c:v>
                </c:pt>
                <c:pt idx="99">
                  <c:v>10</c:v>
                </c:pt>
                <c:pt idx="100">
                  <c:v>10.100000000000001</c:v>
                </c:pt>
                <c:pt idx="101">
                  <c:v>10.200000000000001</c:v>
                </c:pt>
                <c:pt idx="102">
                  <c:v>10.3</c:v>
                </c:pt>
                <c:pt idx="103">
                  <c:v>10.4</c:v>
                </c:pt>
                <c:pt idx="104">
                  <c:v>10.5</c:v>
                </c:pt>
                <c:pt idx="105">
                  <c:v>10.6</c:v>
                </c:pt>
                <c:pt idx="106">
                  <c:v>10.7</c:v>
                </c:pt>
                <c:pt idx="107">
                  <c:v>10.8</c:v>
                </c:pt>
                <c:pt idx="108">
                  <c:v>10.9</c:v>
                </c:pt>
                <c:pt idx="109">
                  <c:v>11</c:v>
                </c:pt>
                <c:pt idx="110">
                  <c:v>11.1</c:v>
                </c:pt>
                <c:pt idx="111">
                  <c:v>11.200000000000001</c:v>
                </c:pt>
                <c:pt idx="112">
                  <c:v>11.3</c:v>
                </c:pt>
                <c:pt idx="113">
                  <c:v>11.4</c:v>
                </c:pt>
                <c:pt idx="114">
                  <c:v>11.5</c:v>
                </c:pt>
                <c:pt idx="115">
                  <c:v>11.600000000000001</c:v>
                </c:pt>
                <c:pt idx="116">
                  <c:v>11.700000000000001</c:v>
                </c:pt>
                <c:pt idx="117">
                  <c:v>11.8</c:v>
                </c:pt>
                <c:pt idx="118">
                  <c:v>11.9</c:v>
                </c:pt>
                <c:pt idx="119">
                  <c:v>12</c:v>
                </c:pt>
                <c:pt idx="120">
                  <c:v>12.1</c:v>
                </c:pt>
                <c:pt idx="121">
                  <c:v>12.2</c:v>
                </c:pt>
                <c:pt idx="122">
                  <c:v>12.3</c:v>
                </c:pt>
                <c:pt idx="123">
                  <c:v>12.4</c:v>
                </c:pt>
                <c:pt idx="124">
                  <c:v>12.5</c:v>
                </c:pt>
                <c:pt idx="125">
                  <c:v>12.6</c:v>
                </c:pt>
                <c:pt idx="126">
                  <c:v>12.7</c:v>
                </c:pt>
                <c:pt idx="127">
                  <c:v>12.8</c:v>
                </c:pt>
                <c:pt idx="128">
                  <c:v>12.9</c:v>
                </c:pt>
                <c:pt idx="129">
                  <c:v>13</c:v>
                </c:pt>
                <c:pt idx="130">
                  <c:v>13.100000000000001</c:v>
                </c:pt>
                <c:pt idx="131">
                  <c:v>13.200000000000001</c:v>
                </c:pt>
                <c:pt idx="132">
                  <c:v>13.3</c:v>
                </c:pt>
                <c:pt idx="133">
                  <c:v>13.4</c:v>
                </c:pt>
                <c:pt idx="134">
                  <c:v>13.5</c:v>
                </c:pt>
                <c:pt idx="135">
                  <c:v>13.600000000000001</c:v>
                </c:pt>
                <c:pt idx="136">
                  <c:v>13.700000000000001</c:v>
                </c:pt>
                <c:pt idx="137">
                  <c:v>13.8</c:v>
                </c:pt>
                <c:pt idx="138">
                  <c:v>13.900000000000002</c:v>
                </c:pt>
                <c:pt idx="139">
                  <c:v>14.000000000000002</c:v>
                </c:pt>
                <c:pt idx="140">
                  <c:v>14.100000000000001</c:v>
                </c:pt>
                <c:pt idx="141">
                  <c:v>14.200000000000001</c:v>
                </c:pt>
                <c:pt idx="142">
                  <c:v>14.3</c:v>
                </c:pt>
                <c:pt idx="143">
                  <c:v>14.400000000000002</c:v>
                </c:pt>
                <c:pt idx="144">
                  <c:v>14.499999999999998</c:v>
                </c:pt>
                <c:pt idx="145">
                  <c:v>14.6</c:v>
                </c:pt>
                <c:pt idx="146">
                  <c:v>14.7</c:v>
                </c:pt>
                <c:pt idx="147">
                  <c:v>14.799999999999999</c:v>
                </c:pt>
                <c:pt idx="148">
                  <c:v>14.899999999999999</c:v>
                </c:pt>
                <c:pt idx="149">
                  <c:v>15</c:v>
                </c:pt>
                <c:pt idx="150">
                  <c:v>15.1</c:v>
                </c:pt>
                <c:pt idx="151">
                  <c:v>15.2</c:v>
                </c:pt>
                <c:pt idx="152">
                  <c:v>15.299999999999999</c:v>
                </c:pt>
                <c:pt idx="153">
                  <c:v>15.4</c:v>
                </c:pt>
                <c:pt idx="154">
                  <c:v>15.5</c:v>
                </c:pt>
                <c:pt idx="155">
                  <c:v>15.6</c:v>
                </c:pt>
                <c:pt idx="156">
                  <c:v>15.7</c:v>
                </c:pt>
                <c:pt idx="157">
                  <c:v>15.8</c:v>
                </c:pt>
                <c:pt idx="158">
                  <c:v>15.9</c:v>
                </c:pt>
                <c:pt idx="159">
                  <c:v>16</c:v>
                </c:pt>
                <c:pt idx="160">
                  <c:v>16.100000000000001</c:v>
                </c:pt>
                <c:pt idx="161">
                  <c:v>16.2</c:v>
                </c:pt>
                <c:pt idx="162">
                  <c:v>16.3</c:v>
                </c:pt>
                <c:pt idx="163">
                  <c:v>16.400000000000002</c:v>
                </c:pt>
                <c:pt idx="164">
                  <c:v>16.5</c:v>
                </c:pt>
                <c:pt idx="165">
                  <c:v>16.600000000000001</c:v>
                </c:pt>
                <c:pt idx="166">
                  <c:v>16.7</c:v>
                </c:pt>
                <c:pt idx="167">
                  <c:v>16.8</c:v>
                </c:pt>
                <c:pt idx="168">
                  <c:v>16.900000000000002</c:v>
                </c:pt>
                <c:pt idx="169">
                  <c:v>17</c:v>
                </c:pt>
                <c:pt idx="170">
                  <c:v>17.100000000000001</c:v>
                </c:pt>
                <c:pt idx="171">
                  <c:v>17.200000000000003</c:v>
                </c:pt>
                <c:pt idx="172">
                  <c:v>17.3</c:v>
                </c:pt>
                <c:pt idx="173">
                  <c:v>17.400000000000002</c:v>
                </c:pt>
                <c:pt idx="174">
                  <c:v>17.5</c:v>
                </c:pt>
                <c:pt idx="175">
                  <c:v>17.599999999999998</c:v>
                </c:pt>
                <c:pt idx="176">
                  <c:v>17.7</c:v>
                </c:pt>
                <c:pt idx="177">
                  <c:v>17.8</c:v>
                </c:pt>
                <c:pt idx="178">
                  <c:v>17.899999999999999</c:v>
                </c:pt>
                <c:pt idx="179">
                  <c:v>18</c:v>
                </c:pt>
                <c:pt idx="180">
                  <c:v>18.099999999999998</c:v>
                </c:pt>
                <c:pt idx="181">
                  <c:v>18.2</c:v>
                </c:pt>
                <c:pt idx="182">
                  <c:v>18.3</c:v>
                </c:pt>
                <c:pt idx="183">
                  <c:v>18.399999999999999</c:v>
                </c:pt>
                <c:pt idx="184">
                  <c:v>18.5</c:v>
                </c:pt>
                <c:pt idx="185">
                  <c:v>18.600000000000001</c:v>
                </c:pt>
                <c:pt idx="186">
                  <c:v>18.7</c:v>
                </c:pt>
                <c:pt idx="187">
                  <c:v>18.8</c:v>
                </c:pt>
                <c:pt idx="188">
                  <c:v>18.899999999999999</c:v>
                </c:pt>
                <c:pt idx="189">
                  <c:v>19</c:v>
                </c:pt>
                <c:pt idx="190">
                  <c:v>19.100000000000001</c:v>
                </c:pt>
                <c:pt idx="191">
                  <c:v>19.2</c:v>
                </c:pt>
                <c:pt idx="192">
                  <c:v>19.3</c:v>
                </c:pt>
                <c:pt idx="193">
                  <c:v>19.400000000000002</c:v>
                </c:pt>
                <c:pt idx="194">
                  <c:v>19.5</c:v>
                </c:pt>
                <c:pt idx="195">
                  <c:v>19.600000000000001</c:v>
                </c:pt>
                <c:pt idx="196">
                  <c:v>19.7</c:v>
                </c:pt>
                <c:pt idx="197">
                  <c:v>19.8</c:v>
                </c:pt>
                <c:pt idx="198">
                  <c:v>19.900000000000002</c:v>
                </c:pt>
                <c:pt idx="199">
                  <c:v>20</c:v>
                </c:pt>
                <c:pt idx="200">
                  <c:v>20.100000000000001</c:v>
                </c:pt>
                <c:pt idx="201">
                  <c:v>20.200000000000003</c:v>
                </c:pt>
                <c:pt idx="202">
                  <c:v>20.3</c:v>
                </c:pt>
                <c:pt idx="203">
                  <c:v>20.400000000000002</c:v>
                </c:pt>
                <c:pt idx="204">
                  <c:v>20.5</c:v>
                </c:pt>
                <c:pt idx="205">
                  <c:v>20.6</c:v>
                </c:pt>
                <c:pt idx="206">
                  <c:v>20.700000000000003</c:v>
                </c:pt>
                <c:pt idx="207">
                  <c:v>20.8</c:v>
                </c:pt>
                <c:pt idx="208">
                  <c:v>20.9</c:v>
                </c:pt>
                <c:pt idx="209">
                  <c:v>21</c:v>
                </c:pt>
                <c:pt idx="210">
                  <c:v>21.099999999999998</c:v>
                </c:pt>
                <c:pt idx="211">
                  <c:v>21.2</c:v>
                </c:pt>
                <c:pt idx="212">
                  <c:v>21.3</c:v>
                </c:pt>
                <c:pt idx="213">
                  <c:v>21.4</c:v>
                </c:pt>
                <c:pt idx="214">
                  <c:v>21.5</c:v>
                </c:pt>
                <c:pt idx="215">
                  <c:v>21.6</c:v>
                </c:pt>
                <c:pt idx="216">
                  <c:v>21.7</c:v>
                </c:pt>
                <c:pt idx="217">
                  <c:v>21.8</c:v>
                </c:pt>
                <c:pt idx="218">
                  <c:v>21.9</c:v>
                </c:pt>
                <c:pt idx="219">
                  <c:v>22</c:v>
                </c:pt>
                <c:pt idx="220">
                  <c:v>22.1</c:v>
                </c:pt>
                <c:pt idx="221">
                  <c:v>22.2</c:v>
                </c:pt>
                <c:pt idx="222">
                  <c:v>22.3</c:v>
                </c:pt>
                <c:pt idx="223">
                  <c:v>22.400000000000002</c:v>
                </c:pt>
                <c:pt idx="224">
                  <c:v>22.5</c:v>
                </c:pt>
                <c:pt idx="225">
                  <c:v>22.6</c:v>
                </c:pt>
                <c:pt idx="226">
                  <c:v>22.7</c:v>
                </c:pt>
                <c:pt idx="227">
                  <c:v>22.8</c:v>
                </c:pt>
                <c:pt idx="228">
                  <c:v>22.900000000000002</c:v>
                </c:pt>
                <c:pt idx="229">
                  <c:v>23</c:v>
                </c:pt>
                <c:pt idx="230">
                  <c:v>23.1</c:v>
                </c:pt>
                <c:pt idx="231">
                  <c:v>23.200000000000003</c:v>
                </c:pt>
                <c:pt idx="232">
                  <c:v>23.3</c:v>
                </c:pt>
                <c:pt idx="233">
                  <c:v>23.400000000000002</c:v>
                </c:pt>
                <c:pt idx="234">
                  <c:v>23.5</c:v>
                </c:pt>
                <c:pt idx="235">
                  <c:v>23.6</c:v>
                </c:pt>
                <c:pt idx="236">
                  <c:v>23.700000000000003</c:v>
                </c:pt>
                <c:pt idx="237">
                  <c:v>23.8</c:v>
                </c:pt>
                <c:pt idx="238">
                  <c:v>23.900000000000002</c:v>
                </c:pt>
                <c:pt idx="239">
                  <c:v>24</c:v>
                </c:pt>
                <c:pt idx="240">
                  <c:v>24.099999999999998</c:v>
                </c:pt>
                <c:pt idx="241">
                  <c:v>24.2</c:v>
                </c:pt>
                <c:pt idx="242">
                  <c:v>24.3</c:v>
                </c:pt>
                <c:pt idx="243">
                  <c:v>24.4</c:v>
                </c:pt>
                <c:pt idx="244">
                  <c:v>24.5</c:v>
                </c:pt>
                <c:pt idx="245">
                  <c:v>24.6</c:v>
                </c:pt>
                <c:pt idx="246">
                  <c:v>24.7</c:v>
                </c:pt>
                <c:pt idx="247">
                  <c:v>24.8</c:v>
                </c:pt>
                <c:pt idx="248">
                  <c:v>24.9</c:v>
                </c:pt>
                <c:pt idx="249">
                  <c:v>25</c:v>
                </c:pt>
                <c:pt idx="250">
                  <c:v>25.1</c:v>
                </c:pt>
                <c:pt idx="251">
                  <c:v>25.2</c:v>
                </c:pt>
                <c:pt idx="252">
                  <c:v>25.3</c:v>
                </c:pt>
                <c:pt idx="253">
                  <c:v>25.4</c:v>
                </c:pt>
                <c:pt idx="254">
                  <c:v>25.5</c:v>
                </c:pt>
                <c:pt idx="255">
                  <c:v>25.6</c:v>
                </c:pt>
                <c:pt idx="256">
                  <c:v>25.7</c:v>
                </c:pt>
                <c:pt idx="257">
                  <c:v>25.8</c:v>
                </c:pt>
                <c:pt idx="258">
                  <c:v>25.900000000000002</c:v>
                </c:pt>
                <c:pt idx="259">
                  <c:v>26</c:v>
                </c:pt>
                <c:pt idx="260">
                  <c:v>26.1</c:v>
                </c:pt>
                <c:pt idx="261">
                  <c:v>26.200000000000003</c:v>
                </c:pt>
                <c:pt idx="262">
                  <c:v>26.3</c:v>
                </c:pt>
                <c:pt idx="263">
                  <c:v>26.400000000000002</c:v>
                </c:pt>
                <c:pt idx="264">
                  <c:v>26.5</c:v>
                </c:pt>
                <c:pt idx="265">
                  <c:v>26.6</c:v>
                </c:pt>
                <c:pt idx="266">
                  <c:v>26.700000000000003</c:v>
                </c:pt>
                <c:pt idx="267">
                  <c:v>26.8</c:v>
                </c:pt>
                <c:pt idx="268">
                  <c:v>26.900000000000002</c:v>
                </c:pt>
                <c:pt idx="269">
                  <c:v>27</c:v>
                </c:pt>
                <c:pt idx="270">
                  <c:v>27.1</c:v>
                </c:pt>
                <c:pt idx="271">
                  <c:v>27.200000000000003</c:v>
                </c:pt>
                <c:pt idx="272">
                  <c:v>27.3</c:v>
                </c:pt>
                <c:pt idx="273">
                  <c:v>27.400000000000002</c:v>
                </c:pt>
                <c:pt idx="274">
                  <c:v>27.500000000000004</c:v>
                </c:pt>
                <c:pt idx="275">
                  <c:v>27.6</c:v>
                </c:pt>
                <c:pt idx="276">
                  <c:v>27.700000000000003</c:v>
                </c:pt>
                <c:pt idx="277">
                  <c:v>27.800000000000004</c:v>
                </c:pt>
                <c:pt idx="278">
                  <c:v>27.900000000000002</c:v>
                </c:pt>
                <c:pt idx="279">
                  <c:v>28.000000000000004</c:v>
                </c:pt>
                <c:pt idx="280">
                  <c:v>28.1</c:v>
                </c:pt>
                <c:pt idx="281">
                  <c:v>28.200000000000003</c:v>
                </c:pt>
                <c:pt idx="282">
                  <c:v>28.300000000000004</c:v>
                </c:pt>
                <c:pt idx="283">
                  <c:v>28.400000000000002</c:v>
                </c:pt>
                <c:pt idx="284">
                  <c:v>28.500000000000004</c:v>
                </c:pt>
                <c:pt idx="285">
                  <c:v>28.6</c:v>
                </c:pt>
                <c:pt idx="286">
                  <c:v>28.700000000000003</c:v>
                </c:pt>
                <c:pt idx="287">
                  <c:v>28.800000000000004</c:v>
                </c:pt>
                <c:pt idx="288">
                  <c:v>28.9</c:v>
                </c:pt>
                <c:pt idx="289">
                  <c:v>28.999999999999996</c:v>
                </c:pt>
                <c:pt idx="290">
                  <c:v>29.099999999999998</c:v>
                </c:pt>
                <c:pt idx="291">
                  <c:v>29.2</c:v>
                </c:pt>
                <c:pt idx="292">
                  <c:v>29.299999999999997</c:v>
                </c:pt>
                <c:pt idx="293">
                  <c:v>29.4</c:v>
                </c:pt>
                <c:pt idx="294">
                  <c:v>29.5</c:v>
                </c:pt>
                <c:pt idx="295">
                  <c:v>29.599999999999998</c:v>
                </c:pt>
                <c:pt idx="296">
                  <c:v>29.7</c:v>
                </c:pt>
                <c:pt idx="297">
                  <c:v>29.799999999999997</c:v>
                </c:pt>
                <c:pt idx="298">
                  <c:v>29.9</c:v>
                </c:pt>
                <c:pt idx="299">
                  <c:v>30</c:v>
                </c:pt>
                <c:pt idx="300">
                  <c:v>30.099999999999998</c:v>
                </c:pt>
                <c:pt idx="301">
                  <c:v>30.2</c:v>
                </c:pt>
                <c:pt idx="302">
                  <c:v>30.3</c:v>
                </c:pt>
                <c:pt idx="303">
                  <c:v>30.4</c:v>
                </c:pt>
                <c:pt idx="304">
                  <c:v>30.5</c:v>
                </c:pt>
                <c:pt idx="305">
                  <c:v>30.599999999999998</c:v>
                </c:pt>
                <c:pt idx="306">
                  <c:v>30.7</c:v>
                </c:pt>
                <c:pt idx="307">
                  <c:v>30.8</c:v>
                </c:pt>
                <c:pt idx="308">
                  <c:v>30.9</c:v>
                </c:pt>
                <c:pt idx="309">
                  <c:v>31</c:v>
                </c:pt>
                <c:pt idx="310">
                  <c:v>31.1</c:v>
                </c:pt>
                <c:pt idx="311">
                  <c:v>31.2</c:v>
                </c:pt>
                <c:pt idx="312">
                  <c:v>31.3</c:v>
                </c:pt>
                <c:pt idx="313">
                  <c:v>31.4</c:v>
                </c:pt>
                <c:pt idx="314">
                  <c:v>31.5</c:v>
                </c:pt>
                <c:pt idx="315">
                  <c:v>31.6</c:v>
                </c:pt>
                <c:pt idx="316">
                  <c:v>31.7</c:v>
                </c:pt>
                <c:pt idx="317">
                  <c:v>31.8</c:v>
                </c:pt>
                <c:pt idx="318">
                  <c:v>31.900000000000002</c:v>
                </c:pt>
                <c:pt idx="319">
                  <c:v>32</c:v>
                </c:pt>
                <c:pt idx="320">
                  <c:v>32.1</c:v>
                </c:pt>
                <c:pt idx="321">
                  <c:v>32.200000000000003</c:v>
                </c:pt>
                <c:pt idx="322">
                  <c:v>32.300000000000004</c:v>
                </c:pt>
                <c:pt idx="323">
                  <c:v>32.4</c:v>
                </c:pt>
                <c:pt idx="324">
                  <c:v>32.5</c:v>
                </c:pt>
                <c:pt idx="325">
                  <c:v>32.6</c:v>
                </c:pt>
                <c:pt idx="326">
                  <c:v>32.700000000000003</c:v>
                </c:pt>
                <c:pt idx="327">
                  <c:v>32.800000000000004</c:v>
                </c:pt>
                <c:pt idx="328">
                  <c:v>32.9</c:v>
                </c:pt>
                <c:pt idx="329">
                  <c:v>33</c:v>
                </c:pt>
                <c:pt idx="330">
                  <c:v>33.1</c:v>
                </c:pt>
                <c:pt idx="331">
                  <c:v>33.200000000000003</c:v>
                </c:pt>
                <c:pt idx="332">
                  <c:v>33.300000000000004</c:v>
                </c:pt>
                <c:pt idx="333">
                  <c:v>33.4</c:v>
                </c:pt>
                <c:pt idx="334">
                  <c:v>33.5</c:v>
                </c:pt>
                <c:pt idx="335">
                  <c:v>33.6</c:v>
                </c:pt>
                <c:pt idx="336">
                  <c:v>33.700000000000003</c:v>
                </c:pt>
                <c:pt idx="337">
                  <c:v>33.800000000000004</c:v>
                </c:pt>
                <c:pt idx="338">
                  <c:v>33.900000000000006</c:v>
                </c:pt>
                <c:pt idx="339">
                  <c:v>34</c:v>
                </c:pt>
                <c:pt idx="340">
                  <c:v>34.1</c:v>
                </c:pt>
                <c:pt idx="341">
                  <c:v>34.200000000000003</c:v>
                </c:pt>
                <c:pt idx="342">
                  <c:v>34.300000000000004</c:v>
                </c:pt>
                <c:pt idx="343">
                  <c:v>34.400000000000006</c:v>
                </c:pt>
                <c:pt idx="344">
                  <c:v>34.5</c:v>
                </c:pt>
                <c:pt idx="345">
                  <c:v>34.6</c:v>
                </c:pt>
                <c:pt idx="346">
                  <c:v>34.700000000000003</c:v>
                </c:pt>
                <c:pt idx="347">
                  <c:v>34.800000000000004</c:v>
                </c:pt>
                <c:pt idx="348">
                  <c:v>34.900000000000006</c:v>
                </c:pt>
                <c:pt idx="349">
                  <c:v>35</c:v>
                </c:pt>
                <c:pt idx="350">
                  <c:v>35.1</c:v>
                </c:pt>
                <c:pt idx="351">
                  <c:v>35.199999999999996</c:v>
                </c:pt>
                <c:pt idx="352">
                  <c:v>35.299999999999997</c:v>
                </c:pt>
                <c:pt idx="353">
                  <c:v>35.4</c:v>
                </c:pt>
                <c:pt idx="354">
                  <c:v>35.5</c:v>
                </c:pt>
                <c:pt idx="355">
                  <c:v>35.6</c:v>
                </c:pt>
                <c:pt idx="356">
                  <c:v>35.699999999999996</c:v>
                </c:pt>
                <c:pt idx="357">
                  <c:v>35.799999999999997</c:v>
                </c:pt>
                <c:pt idx="358">
                  <c:v>35.9</c:v>
                </c:pt>
                <c:pt idx="359">
                  <c:v>36</c:v>
                </c:pt>
                <c:pt idx="360">
                  <c:v>36.1</c:v>
                </c:pt>
                <c:pt idx="361">
                  <c:v>36.199999999999996</c:v>
                </c:pt>
                <c:pt idx="362">
                  <c:v>36.299999999999997</c:v>
                </c:pt>
                <c:pt idx="363">
                  <c:v>36.4</c:v>
                </c:pt>
                <c:pt idx="364">
                  <c:v>36.5</c:v>
                </c:pt>
                <c:pt idx="365">
                  <c:v>36.6</c:v>
                </c:pt>
                <c:pt idx="366">
                  <c:v>36.700000000000003</c:v>
                </c:pt>
                <c:pt idx="367">
                  <c:v>36.799999999999997</c:v>
                </c:pt>
                <c:pt idx="368">
                  <c:v>36.9</c:v>
                </c:pt>
                <c:pt idx="369">
                  <c:v>37</c:v>
                </c:pt>
                <c:pt idx="370">
                  <c:v>37.1</c:v>
                </c:pt>
                <c:pt idx="371">
                  <c:v>37.200000000000003</c:v>
                </c:pt>
                <c:pt idx="372">
                  <c:v>37.299999999999997</c:v>
                </c:pt>
                <c:pt idx="373">
                  <c:v>37.4</c:v>
                </c:pt>
                <c:pt idx="374">
                  <c:v>37.5</c:v>
                </c:pt>
                <c:pt idx="375">
                  <c:v>37.6</c:v>
                </c:pt>
                <c:pt idx="376">
                  <c:v>37.700000000000003</c:v>
                </c:pt>
                <c:pt idx="377">
                  <c:v>37.799999999999997</c:v>
                </c:pt>
                <c:pt idx="378">
                  <c:v>37.9</c:v>
                </c:pt>
                <c:pt idx="379">
                  <c:v>38</c:v>
                </c:pt>
                <c:pt idx="380">
                  <c:v>38.1</c:v>
                </c:pt>
                <c:pt idx="381">
                  <c:v>38.200000000000003</c:v>
                </c:pt>
                <c:pt idx="382">
                  <c:v>38.299999999999997</c:v>
                </c:pt>
                <c:pt idx="383">
                  <c:v>38.4</c:v>
                </c:pt>
                <c:pt idx="384">
                  <c:v>38.5</c:v>
                </c:pt>
                <c:pt idx="385">
                  <c:v>38.6</c:v>
                </c:pt>
                <c:pt idx="386">
                  <c:v>38.700000000000003</c:v>
                </c:pt>
                <c:pt idx="387">
                  <c:v>38.800000000000004</c:v>
                </c:pt>
                <c:pt idx="388">
                  <c:v>38.9</c:v>
                </c:pt>
                <c:pt idx="389">
                  <c:v>39</c:v>
                </c:pt>
                <c:pt idx="390">
                  <c:v>39.1</c:v>
                </c:pt>
                <c:pt idx="391">
                  <c:v>39.200000000000003</c:v>
                </c:pt>
                <c:pt idx="392">
                  <c:v>39.300000000000004</c:v>
                </c:pt>
                <c:pt idx="393">
                  <c:v>39.4</c:v>
                </c:pt>
                <c:pt idx="394">
                  <c:v>39.5</c:v>
                </c:pt>
                <c:pt idx="395">
                  <c:v>39.6</c:v>
                </c:pt>
                <c:pt idx="396">
                  <c:v>39.700000000000003</c:v>
                </c:pt>
                <c:pt idx="397">
                  <c:v>39.800000000000004</c:v>
                </c:pt>
                <c:pt idx="398">
                  <c:v>39.900000000000006</c:v>
                </c:pt>
                <c:pt idx="399">
                  <c:v>40</c:v>
                </c:pt>
                <c:pt idx="400">
                  <c:v>40.1</c:v>
                </c:pt>
                <c:pt idx="401">
                  <c:v>40.200000000000003</c:v>
                </c:pt>
                <c:pt idx="402">
                  <c:v>40.300000000000004</c:v>
                </c:pt>
                <c:pt idx="403">
                  <c:v>40.400000000000006</c:v>
                </c:pt>
                <c:pt idx="404">
                  <c:v>40.5</c:v>
                </c:pt>
                <c:pt idx="405">
                  <c:v>40.6</c:v>
                </c:pt>
                <c:pt idx="406">
                  <c:v>40.700000000000003</c:v>
                </c:pt>
                <c:pt idx="407">
                  <c:v>40.800000000000004</c:v>
                </c:pt>
                <c:pt idx="408">
                  <c:v>40.900000000000006</c:v>
                </c:pt>
                <c:pt idx="409">
                  <c:v>41</c:v>
                </c:pt>
                <c:pt idx="410">
                  <c:v>41.1</c:v>
                </c:pt>
                <c:pt idx="411">
                  <c:v>41.2</c:v>
                </c:pt>
                <c:pt idx="412">
                  <c:v>41.300000000000004</c:v>
                </c:pt>
                <c:pt idx="413">
                  <c:v>41.400000000000006</c:v>
                </c:pt>
                <c:pt idx="414">
                  <c:v>41.5</c:v>
                </c:pt>
                <c:pt idx="415">
                  <c:v>41.6</c:v>
                </c:pt>
                <c:pt idx="416">
                  <c:v>41.699999999999996</c:v>
                </c:pt>
                <c:pt idx="417">
                  <c:v>41.8</c:v>
                </c:pt>
                <c:pt idx="418">
                  <c:v>41.9</c:v>
                </c:pt>
                <c:pt idx="419">
                  <c:v>42</c:v>
                </c:pt>
                <c:pt idx="420">
                  <c:v>42.1</c:v>
                </c:pt>
                <c:pt idx="421">
                  <c:v>42.199999999999996</c:v>
                </c:pt>
                <c:pt idx="422">
                  <c:v>42.3</c:v>
                </c:pt>
                <c:pt idx="423">
                  <c:v>42.4</c:v>
                </c:pt>
                <c:pt idx="424">
                  <c:v>42.5</c:v>
                </c:pt>
                <c:pt idx="425">
                  <c:v>42.6</c:v>
                </c:pt>
                <c:pt idx="426">
                  <c:v>42.699999999999996</c:v>
                </c:pt>
                <c:pt idx="427">
                  <c:v>42.8</c:v>
                </c:pt>
                <c:pt idx="428">
                  <c:v>42.9</c:v>
                </c:pt>
                <c:pt idx="429">
                  <c:v>43</c:v>
                </c:pt>
                <c:pt idx="430">
                  <c:v>43.1</c:v>
                </c:pt>
                <c:pt idx="431">
                  <c:v>43.2</c:v>
                </c:pt>
                <c:pt idx="432">
                  <c:v>43.3</c:v>
                </c:pt>
                <c:pt idx="433">
                  <c:v>43.4</c:v>
                </c:pt>
                <c:pt idx="434">
                  <c:v>43.5</c:v>
                </c:pt>
                <c:pt idx="435">
                  <c:v>43.6</c:v>
                </c:pt>
                <c:pt idx="436">
                  <c:v>43.7</c:v>
                </c:pt>
                <c:pt idx="437">
                  <c:v>43.8</c:v>
                </c:pt>
                <c:pt idx="438">
                  <c:v>43.9</c:v>
                </c:pt>
                <c:pt idx="439">
                  <c:v>44</c:v>
                </c:pt>
                <c:pt idx="440">
                  <c:v>44.1</c:v>
                </c:pt>
                <c:pt idx="441">
                  <c:v>44.2</c:v>
                </c:pt>
                <c:pt idx="442">
                  <c:v>44.3</c:v>
                </c:pt>
                <c:pt idx="443">
                  <c:v>44.4</c:v>
                </c:pt>
                <c:pt idx="444">
                  <c:v>44.5</c:v>
                </c:pt>
                <c:pt idx="445">
                  <c:v>44.6</c:v>
                </c:pt>
                <c:pt idx="446">
                  <c:v>44.7</c:v>
                </c:pt>
                <c:pt idx="447">
                  <c:v>44.800000000000004</c:v>
                </c:pt>
                <c:pt idx="448">
                  <c:v>44.9</c:v>
                </c:pt>
                <c:pt idx="449">
                  <c:v>45</c:v>
                </c:pt>
                <c:pt idx="450">
                  <c:v>45.1</c:v>
                </c:pt>
                <c:pt idx="451">
                  <c:v>45.2</c:v>
                </c:pt>
                <c:pt idx="452">
                  <c:v>45.300000000000004</c:v>
                </c:pt>
                <c:pt idx="453">
                  <c:v>45.4</c:v>
                </c:pt>
                <c:pt idx="454">
                  <c:v>45.5</c:v>
                </c:pt>
                <c:pt idx="455">
                  <c:v>45.6</c:v>
                </c:pt>
                <c:pt idx="456">
                  <c:v>45.7</c:v>
                </c:pt>
                <c:pt idx="457">
                  <c:v>45.800000000000004</c:v>
                </c:pt>
                <c:pt idx="458">
                  <c:v>45.9</c:v>
                </c:pt>
                <c:pt idx="459">
                  <c:v>46</c:v>
                </c:pt>
                <c:pt idx="460">
                  <c:v>46.1</c:v>
                </c:pt>
                <c:pt idx="461">
                  <c:v>46.2</c:v>
                </c:pt>
                <c:pt idx="462">
                  <c:v>46.300000000000004</c:v>
                </c:pt>
                <c:pt idx="463">
                  <c:v>46.400000000000006</c:v>
                </c:pt>
                <c:pt idx="464">
                  <c:v>46.5</c:v>
                </c:pt>
                <c:pt idx="465">
                  <c:v>46.6</c:v>
                </c:pt>
                <c:pt idx="466">
                  <c:v>46.7</c:v>
                </c:pt>
                <c:pt idx="467">
                  <c:v>46.800000000000004</c:v>
                </c:pt>
                <c:pt idx="468">
                  <c:v>46.900000000000006</c:v>
                </c:pt>
                <c:pt idx="469">
                  <c:v>47</c:v>
                </c:pt>
                <c:pt idx="470">
                  <c:v>47.1</c:v>
                </c:pt>
                <c:pt idx="471">
                  <c:v>47.2</c:v>
                </c:pt>
                <c:pt idx="472">
                  <c:v>47.300000000000004</c:v>
                </c:pt>
                <c:pt idx="473">
                  <c:v>47.400000000000006</c:v>
                </c:pt>
                <c:pt idx="474">
                  <c:v>47.5</c:v>
                </c:pt>
                <c:pt idx="475">
                  <c:v>47.6</c:v>
                </c:pt>
                <c:pt idx="476">
                  <c:v>47.7</c:v>
                </c:pt>
                <c:pt idx="477">
                  <c:v>47.800000000000004</c:v>
                </c:pt>
                <c:pt idx="478">
                  <c:v>47.900000000000006</c:v>
                </c:pt>
                <c:pt idx="479">
                  <c:v>48</c:v>
                </c:pt>
                <c:pt idx="480">
                  <c:v>48.1</c:v>
                </c:pt>
                <c:pt idx="481">
                  <c:v>48.199999999999996</c:v>
                </c:pt>
                <c:pt idx="482">
                  <c:v>48.3</c:v>
                </c:pt>
                <c:pt idx="483">
                  <c:v>48.4</c:v>
                </c:pt>
                <c:pt idx="484">
                  <c:v>48.5</c:v>
                </c:pt>
                <c:pt idx="485">
                  <c:v>48.6</c:v>
                </c:pt>
                <c:pt idx="486">
                  <c:v>48.699999999999996</c:v>
                </c:pt>
                <c:pt idx="487">
                  <c:v>48.8</c:v>
                </c:pt>
                <c:pt idx="488">
                  <c:v>48.9</c:v>
                </c:pt>
                <c:pt idx="489">
                  <c:v>49</c:v>
                </c:pt>
                <c:pt idx="490">
                  <c:v>49.1</c:v>
                </c:pt>
                <c:pt idx="491">
                  <c:v>49.2</c:v>
                </c:pt>
                <c:pt idx="492">
                  <c:v>49.3</c:v>
                </c:pt>
                <c:pt idx="493">
                  <c:v>49.4</c:v>
                </c:pt>
                <c:pt idx="494">
                  <c:v>49.5</c:v>
                </c:pt>
                <c:pt idx="495">
                  <c:v>49.6</c:v>
                </c:pt>
                <c:pt idx="496">
                  <c:v>49.7</c:v>
                </c:pt>
                <c:pt idx="497">
                  <c:v>49.8</c:v>
                </c:pt>
                <c:pt idx="498">
                  <c:v>49.9</c:v>
                </c:pt>
                <c:pt idx="499">
                  <c:v>50</c:v>
                </c:pt>
                <c:pt idx="500">
                  <c:v>50.1</c:v>
                </c:pt>
                <c:pt idx="501">
                  <c:v>50.2</c:v>
                </c:pt>
                <c:pt idx="502">
                  <c:v>50.3</c:v>
                </c:pt>
                <c:pt idx="503">
                  <c:v>50.4</c:v>
                </c:pt>
                <c:pt idx="504">
                  <c:v>50.5</c:v>
                </c:pt>
                <c:pt idx="505">
                  <c:v>50.6</c:v>
                </c:pt>
                <c:pt idx="506">
                  <c:v>50.7</c:v>
                </c:pt>
                <c:pt idx="507">
                  <c:v>50.8</c:v>
                </c:pt>
                <c:pt idx="508">
                  <c:v>50.9</c:v>
                </c:pt>
                <c:pt idx="509">
                  <c:v>51</c:v>
                </c:pt>
                <c:pt idx="510">
                  <c:v>51.1</c:v>
                </c:pt>
                <c:pt idx="511">
                  <c:v>51.2</c:v>
                </c:pt>
                <c:pt idx="512">
                  <c:v>51.300000000000004</c:v>
                </c:pt>
                <c:pt idx="513">
                  <c:v>51.4</c:v>
                </c:pt>
                <c:pt idx="514">
                  <c:v>51.5</c:v>
                </c:pt>
                <c:pt idx="515">
                  <c:v>51.6</c:v>
                </c:pt>
                <c:pt idx="516">
                  <c:v>51.7</c:v>
                </c:pt>
                <c:pt idx="517">
                  <c:v>51.800000000000004</c:v>
                </c:pt>
                <c:pt idx="518">
                  <c:v>51.9</c:v>
                </c:pt>
                <c:pt idx="519">
                  <c:v>52</c:v>
                </c:pt>
                <c:pt idx="520">
                  <c:v>52.1</c:v>
                </c:pt>
                <c:pt idx="521">
                  <c:v>52.2</c:v>
                </c:pt>
                <c:pt idx="522">
                  <c:v>52.300000000000004</c:v>
                </c:pt>
                <c:pt idx="523">
                  <c:v>52.400000000000006</c:v>
                </c:pt>
                <c:pt idx="524">
                  <c:v>52.5</c:v>
                </c:pt>
                <c:pt idx="525">
                  <c:v>52.6</c:v>
                </c:pt>
                <c:pt idx="526">
                  <c:v>52.7</c:v>
                </c:pt>
                <c:pt idx="527">
                  <c:v>52.800000000000004</c:v>
                </c:pt>
                <c:pt idx="528">
                  <c:v>52.900000000000006</c:v>
                </c:pt>
                <c:pt idx="529">
                  <c:v>53</c:v>
                </c:pt>
                <c:pt idx="530">
                  <c:v>53.1</c:v>
                </c:pt>
                <c:pt idx="531">
                  <c:v>53.2</c:v>
                </c:pt>
                <c:pt idx="532">
                  <c:v>53.300000000000004</c:v>
                </c:pt>
                <c:pt idx="533">
                  <c:v>53.400000000000006</c:v>
                </c:pt>
                <c:pt idx="534">
                  <c:v>53.5</c:v>
                </c:pt>
                <c:pt idx="535">
                  <c:v>53.6</c:v>
                </c:pt>
                <c:pt idx="536">
                  <c:v>53.7</c:v>
                </c:pt>
                <c:pt idx="537">
                  <c:v>53.800000000000004</c:v>
                </c:pt>
                <c:pt idx="538">
                  <c:v>53.900000000000006</c:v>
                </c:pt>
                <c:pt idx="539">
                  <c:v>54</c:v>
                </c:pt>
                <c:pt idx="540">
                  <c:v>54.1</c:v>
                </c:pt>
                <c:pt idx="541">
                  <c:v>54.2</c:v>
                </c:pt>
                <c:pt idx="542">
                  <c:v>54.300000000000004</c:v>
                </c:pt>
                <c:pt idx="543">
                  <c:v>54.400000000000006</c:v>
                </c:pt>
                <c:pt idx="544">
                  <c:v>54.500000000000007</c:v>
                </c:pt>
                <c:pt idx="545">
                  <c:v>54.6</c:v>
                </c:pt>
                <c:pt idx="546">
                  <c:v>54.7</c:v>
                </c:pt>
                <c:pt idx="547">
                  <c:v>54.800000000000004</c:v>
                </c:pt>
                <c:pt idx="548">
                  <c:v>54.900000000000006</c:v>
                </c:pt>
                <c:pt idx="549">
                  <c:v>55.000000000000007</c:v>
                </c:pt>
                <c:pt idx="550">
                  <c:v>55.1</c:v>
                </c:pt>
                <c:pt idx="551">
                  <c:v>55.2</c:v>
                </c:pt>
                <c:pt idx="552">
                  <c:v>55.300000000000004</c:v>
                </c:pt>
                <c:pt idx="553">
                  <c:v>55.400000000000006</c:v>
                </c:pt>
                <c:pt idx="554">
                  <c:v>55.500000000000007</c:v>
                </c:pt>
                <c:pt idx="555">
                  <c:v>55.600000000000009</c:v>
                </c:pt>
                <c:pt idx="556">
                  <c:v>55.7</c:v>
                </c:pt>
                <c:pt idx="557">
                  <c:v>55.800000000000004</c:v>
                </c:pt>
                <c:pt idx="558">
                  <c:v>55.900000000000006</c:v>
                </c:pt>
                <c:pt idx="559">
                  <c:v>56.000000000000007</c:v>
                </c:pt>
                <c:pt idx="560">
                  <c:v>56.100000000000009</c:v>
                </c:pt>
                <c:pt idx="561">
                  <c:v>56.2</c:v>
                </c:pt>
                <c:pt idx="562">
                  <c:v>56.300000000000004</c:v>
                </c:pt>
                <c:pt idx="563">
                  <c:v>56.400000000000006</c:v>
                </c:pt>
                <c:pt idx="564">
                  <c:v>56.500000000000007</c:v>
                </c:pt>
                <c:pt idx="565">
                  <c:v>56.600000000000009</c:v>
                </c:pt>
                <c:pt idx="566">
                  <c:v>56.7</c:v>
                </c:pt>
                <c:pt idx="567">
                  <c:v>56.800000000000004</c:v>
                </c:pt>
                <c:pt idx="568">
                  <c:v>56.900000000000006</c:v>
                </c:pt>
                <c:pt idx="569">
                  <c:v>57.000000000000007</c:v>
                </c:pt>
                <c:pt idx="570">
                  <c:v>57.100000000000009</c:v>
                </c:pt>
                <c:pt idx="571">
                  <c:v>57.2</c:v>
                </c:pt>
                <c:pt idx="572">
                  <c:v>57.300000000000004</c:v>
                </c:pt>
                <c:pt idx="573">
                  <c:v>57.400000000000006</c:v>
                </c:pt>
                <c:pt idx="574">
                  <c:v>57.500000000000007</c:v>
                </c:pt>
                <c:pt idx="575">
                  <c:v>57.600000000000009</c:v>
                </c:pt>
                <c:pt idx="576">
                  <c:v>57.699999999999996</c:v>
                </c:pt>
                <c:pt idx="577">
                  <c:v>57.8</c:v>
                </c:pt>
                <c:pt idx="578">
                  <c:v>57.9</c:v>
                </c:pt>
                <c:pt idx="579">
                  <c:v>57.999999999999993</c:v>
                </c:pt>
                <c:pt idx="580">
                  <c:v>58.099999999999994</c:v>
                </c:pt>
                <c:pt idx="581">
                  <c:v>58.199999999999996</c:v>
                </c:pt>
                <c:pt idx="582">
                  <c:v>58.3</c:v>
                </c:pt>
                <c:pt idx="583">
                  <c:v>58.4</c:v>
                </c:pt>
                <c:pt idx="584">
                  <c:v>58.5</c:v>
                </c:pt>
                <c:pt idx="585">
                  <c:v>58.599999999999994</c:v>
                </c:pt>
                <c:pt idx="586">
                  <c:v>58.699999999999996</c:v>
                </c:pt>
                <c:pt idx="587">
                  <c:v>58.8</c:v>
                </c:pt>
                <c:pt idx="588">
                  <c:v>58.9</c:v>
                </c:pt>
                <c:pt idx="589">
                  <c:v>59</c:v>
                </c:pt>
                <c:pt idx="590">
                  <c:v>59.099999999999994</c:v>
                </c:pt>
                <c:pt idx="591">
                  <c:v>59.199999999999996</c:v>
                </c:pt>
                <c:pt idx="592">
                  <c:v>59.3</c:v>
                </c:pt>
                <c:pt idx="593">
                  <c:v>59.4</c:v>
                </c:pt>
                <c:pt idx="594">
                  <c:v>59.5</c:v>
                </c:pt>
                <c:pt idx="595">
                  <c:v>59.599999999999994</c:v>
                </c:pt>
                <c:pt idx="596">
                  <c:v>59.699999999999996</c:v>
                </c:pt>
                <c:pt idx="597">
                  <c:v>59.8</c:v>
                </c:pt>
                <c:pt idx="598">
                  <c:v>59.9</c:v>
                </c:pt>
                <c:pt idx="599">
                  <c:v>60</c:v>
                </c:pt>
                <c:pt idx="600">
                  <c:v>60.099999999999994</c:v>
                </c:pt>
                <c:pt idx="601">
                  <c:v>60.199999999999996</c:v>
                </c:pt>
                <c:pt idx="602">
                  <c:v>60.3</c:v>
                </c:pt>
                <c:pt idx="603">
                  <c:v>60.4</c:v>
                </c:pt>
                <c:pt idx="604">
                  <c:v>60.5</c:v>
                </c:pt>
                <c:pt idx="605">
                  <c:v>60.6</c:v>
                </c:pt>
                <c:pt idx="606">
                  <c:v>60.699999999999996</c:v>
                </c:pt>
                <c:pt idx="607">
                  <c:v>60.8</c:v>
                </c:pt>
                <c:pt idx="608">
                  <c:v>60.9</c:v>
                </c:pt>
                <c:pt idx="609">
                  <c:v>61</c:v>
                </c:pt>
                <c:pt idx="610">
                  <c:v>61.1</c:v>
                </c:pt>
                <c:pt idx="611">
                  <c:v>61.199999999999996</c:v>
                </c:pt>
                <c:pt idx="612">
                  <c:v>61.3</c:v>
                </c:pt>
                <c:pt idx="613">
                  <c:v>61.4</c:v>
                </c:pt>
                <c:pt idx="614">
                  <c:v>61.5</c:v>
                </c:pt>
                <c:pt idx="615">
                  <c:v>61.6</c:v>
                </c:pt>
                <c:pt idx="616">
                  <c:v>61.7</c:v>
                </c:pt>
                <c:pt idx="617">
                  <c:v>61.8</c:v>
                </c:pt>
                <c:pt idx="618">
                  <c:v>61.9</c:v>
                </c:pt>
                <c:pt idx="619">
                  <c:v>62</c:v>
                </c:pt>
                <c:pt idx="620">
                  <c:v>62.1</c:v>
                </c:pt>
                <c:pt idx="621">
                  <c:v>62.2</c:v>
                </c:pt>
                <c:pt idx="622">
                  <c:v>62.3</c:v>
                </c:pt>
                <c:pt idx="623">
                  <c:v>62.4</c:v>
                </c:pt>
                <c:pt idx="624">
                  <c:v>62.5</c:v>
                </c:pt>
                <c:pt idx="625">
                  <c:v>62.6</c:v>
                </c:pt>
                <c:pt idx="626">
                  <c:v>62.7</c:v>
                </c:pt>
                <c:pt idx="627">
                  <c:v>62.8</c:v>
                </c:pt>
                <c:pt idx="628">
                  <c:v>62.9</c:v>
                </c:pt>
                <c:pt idx="629">
                  <c:v>63</c:v>
                </c:pt>
                <c:pt idx="630">
                  <c:v>63.1</c:v>
                </c:pt>
                <c:pt idx="631">
                  <c:v>63.2</c:v>
                </c:pt>
                <c:pt idx="632">
                  <c:v>63.3</c:v>
                </c:pt>
                <c:pt idx="633">
                  <c:v>63.4</c:v>
                </c:pt>
                <c:pt idx="634">
                  <c:v>63.5</c:v>
                </c:pt>
                <c:pt idx="635">
                  <c:v>63.6</c:v>
                </c:pt>
                <c:pt idx="636">
                  <c:v>63.7</c:v>
                </c:pt>
                <c:pt idx="637">
                  <c:v>63.800000000000004</c:v>
                </c:pt>
                <c:pt idx="638">
                  <c:v>63.9</c:v>
                </c:pt>
                <c:pt idx="639">
                  <c:v>64</c:v>
                </c:pt>
                <c:pt idx="640">
                  <c:v>64.099999999999994</c:v>
                </c:pt>
                <c:pt idx="641">
                  <c:v>64.2</c:v>
                </c:pt>
                <c:pt idx="642">
                  <c:v>64.3</c:v>
                </c:pt>
                <c:pt idx="643">
                  <c:v>64.400000000000006</c:v>
                </c:pt>
                <c:pt idx="644">
                  <c:v>64.5</c:v>
                </c:pt>
                <c:pt idx="645">
                  <c:v>64.600000000000009</c:v>
                </c:pt>
                <c:pt idx="646">
                  <c:v>64.7</c:v>
                </c:pt>
                <c:pt idx="647">
                  <c:v>64.8</c:v>
                </c:pt>
                <c:pt idx="648">
                  <c:v>64.900000000000006</c:v>
                </c:pt>
                <c:pt idx="649">
                  <c:v>65</c:v>
                </c:pt>
                <c:pt idx="650">
                  <c:v>65.100000000000009</c:v>
                </c:pt>
                <c:pt idx="651">
                  <c:v>65.2</c:v>
                </c:pt>
                <c:pt idx="652">
                  <c:v>65.3</c:v>
                </c:pt>
                <c:pt idx="653">
                  <c:v>65.400000000000006</c:v>
                </c:pt>
                <c:pt idx="654">
                  <c:v>65.5</c:v>
                </c:pt>
                <c:pt idx="655">
                  <c:v>65.600000000000009</c:v>
                </c:pt>
                <c:pt idx="656">
                  <c:v>65.7</c:v>
                </c:pt>
                <c:pt idx="657">
                  <c:v>65.8</c:v>
                </c:pt>
                <c:pt idx="658">
                  <c:v>65.900000000000006</c:v>
                </c:pt>
                <c:pt idx="659">
                  <c:v>66</c:v>
                </c:pt>
                <c:pt idx="660">
                  <c:v>66.100000000000009</c:v>
                </c:pt>
                <c:pt idx="661">
                  <c:v>66.2</c:v>
                </c:pt>
                <c:pt idx="662">
                  <c:v>66.3</c:v>
                </c:pt>
                <c:pt idx="663">
                  <c:v>66.400000000000006</c:v>
                </c:pt>
                <c:pt idx="664">
                  <c:v>66.5</c:v>
                </c:pt>
                <c:pt idx="665">
                  <c:v>66.600000000000009</c:v>
                </c:pt>
                <c:pt idx="666">
                  <c:v>66.7</c:v>
                </c:pt>
                <c:pt idx="667">
                  <c:v>66.8</c:v>
                </c:pt>
                <c:pt idx="668">
                  <c:v>66.900000000000006</c:v>
                </c:pt>
                <c:pt idx="669">
                  <c:v>67</c:v>
                </c:pt>
                <c:pt idx="670">
                  <c:v>67.100000000000009</c:v>
                </c:pt>
                <c:pt idx="671">
                  <c:v>67.2</c:v>
                </c:pt>
                <c:pt idx="672">
                  <c:v>67.300000000000011</c:v>
                </c:pt>
                <c:pt idx="673">
                  <c:v>67.400000000000006</c:v>
                </c:pt>
                <c:pt idx="674">
                  <c:v>67.5</c:v>
                </c:pt>
                <c:pt idx="675">
                  <c:v>67.600000000000009</c:v>
                </c:pt>
                <c:pt idx="676">
                  <c:v>67.7</c:v>
                </c:pt>
                <c:pt idx="677">
                  <c:v>67.800000000000011</c:v>
                </c:pt>
                <c:pt idx="678">
                  <c:v>67.900000000000006</c:v>
                </c:pt>
                <c:pt idx="679">
                  <c:v>68</c:v>
                </c:pt>
                <c:pt idx="680">
                  <c:v>68.100000000000009</c:v>
                </c:pt>
                <c:pt idx="681">
                  <c:v>68.2</c:v>
                </c:pt>
                <c:pt idx="682">
                  <c:v>68.300000000000011</c:v>
                </c:pt>
                <c:pt idx="683">
                  <c:v>68.400000000000006</c:v>
                </c:pt>
                <c:pt idx="684">
                  <c:v>68.5</c:v>
                </c:pt>
                <c:pt idx="685">
                  <c:v>68.600000000000009</c:v>
                </c:pt>
                <c:pt idx="686">
                  <c:v>68.7</c:v>
                </c:pt>
                <c:pt idx="687">
                  <c:v>68.800000000000011</c:v>
                </c:pt>
                <c:pt idx="688">
                  <c:v>68.900000000000006</c:v>
                </c:pt>
                <c:pt idx="689">
                  <c:v>69</c:v>
                </c:pt>
                <c:pt idx="690">
                  <c:v>69.100000000000009</c:v>
                </c:pt>
                <c:pt idx="691">
                  <c:v>69.2</c:v>
                </c:pt>
                <c:pt idx="692">
                  <c:v>69.300000000000011</c:v>
                </c:pt>
                <c:pt idx="693">
                  <c:v>69.400000000000006</c:v>
                </c:pt>
                <c:pt idx="694">
                  <c:v>69.5</c:v>
                </c:pt>
                <c:pt idx="695">
                  <c:v>69.600000000000009</c:v>
                </c:pt>
                <c:pt idx="696">
                  <c:v>69.7</c:v>
                </c:pt>
                <c:pt idx="697">
                  <c:v>69.800000000000011</c:v>
                </c:pt>
                <c:pt idx="698">
                  <c:v>69.900000000000006</c:v>
                </c:pt>
                <c:pt idx="699">
                  <c:v>70</c:v>
                </c:pt>
                <c:pt idx="700">
                  <c:v>70.100000000000009</c:v>
                </c:pt>
                <c:pt idx="701">
                  <c:v>70.2</c:v>
                </c:pt>
                <c:pt idx="702">
                  <c:v>70.300000000000011</c:v>
                </c:pt>
                <c:pt idx="703">
                  <c:v>70.399999999999991</c:v>
                </c:pt>
                <c:pt idx="704">
                  <c:v>70.5</c:v>
                </c:pt>
                <c:pt idx="705">
                  <c:v>70.599999999999994</c:v>
                </c:pt>
                <c:pt idx="706">
                  <c:v>70.7</c:v>
                </c:pt>
                <c:pt idx="707">
                  <c:v>70.8</c:v>
                </c:pt>
                <c:pt idx="708">
                  <c:v>70.899999999999991</c:v>
                </c:pt>
                <c:pt idx="709">
                  <c:v>71</c:v>
                </c:pt>
                <c:pt idx="710">
                  <c:v>71.099999999999994</c:v>
                </c:pt>
                <c:pt idx="711">
                  <c:v>71.2</c:v>
                </c:pt>
                <c:pt idx="712">
                  <c:v>71.3</c:v>
                </c:pt>
                <c:pt idx="713">
                  <c:v>71.399999999999991</c:v>
                </c:pt>
                <c:pt idx="714">
                  <c:v>71.5</c:v>
                </c:pt>
                <c:pt idx="715">
                  <c:v>71.599999999999994</c:v>
                </c:pt>
                <c:pt idx="716">
                  <c:v>71.7</c:v>
                </c:pt>
                <c:pt idx="717">
                  <c:v>71.8</c:v>
                </c:pt>
                <c:pt idx="718">
                  <c:v>71.899999999999991</c:v>
                </c:pt>
                <c:pt idx="719">
                  <c:v>72</c:v>
                </c:pt>
                <c:pt idx="720">
                  <c:v>72.099999999999994</c:v>
                </c:pt>
                <c:pt idx="721">
                  <c:v>72.2</c:v>
                </c:pt>
                <c:pt idx="722">
                  <c:v>72.3</c:v>
                </c:pt>
                <c:pt idx="723">
                  <c:v>72.399999999999991</c:v>
                </c:pt>
                <c:pt idx="724">
                  <c:v>72.5</c:v>
                </c:pt>
                <c:pt idx="725">
                  <c:v>72.599999999999994</c:v>
                </c:pt>
                <c:pt idx="726">
                  <c:v>72.7</c:v>
                </c:pt>
                <c:pt idx="727">
                  <c:v>72.8</c:v>
                </c:pt>
                <c:pt idx="728">
                  <c:v>72.899999999999991</c:v>
                </c:pt>
                <c:pt idx="729">
                  <c:v>73</c:v>
                </c:pt>
                <c:pt idx="730">
                  <c:v>73.099999999999994</c:v>
                </c:pt>
                <c:pt idx="731">
                  <c:v>73.2</c:v>
                </c:pt>
                <c:pt idx="732">
                  <c:v>73.3</c:v>
                </c:pt>
                <c:pt idx="733">
                  <c:v>73.400000000000006</c:v>
                </c:pt>
                <c:pt idx="734">
                  <c:v>73.5</c:v>
                </c:pt>
                <c:pt idx="735">
                  <c:v>73.599999999999994</c:v>
                </c:pt>
                <c:pt idx="736">
                  <c:v>73.7</c:v>
                </c:pt>
                <c:pt idx="737">
                  <c:v>73.8</c:v>
                </c:pt>
                <c:pt idx="738">
                  <c:v>73.900000000000006</c:v>
                </c:pt>
                <c:pt idx="739">
                  <c:v>74</c:v>
                </c:pt>
                <c:pt idx="740">
                  <c:v>74.099999999999994</c:v>
                </c:pt>
                <c:pt idx="741">
                  <c:v>74.2</c:v>
                </c:pt>
                <c:pt idx="742">
                  <c:v>74.3</c:v>
                </c:pt>
                <c:pt idx="743">
                  <c:v>74.400000000000006</c:v>
                </c:pt>
                <c:pt idx="744">
                  <c:v>74.5</c:v>
                </c:pt>
                <c:pt idx="745">
                  <c:v>74.599999999999994</c:v>
                </c:pt>
                <c:pt idx="746">
                  <c:v>74.7</c:v>
                </c:pt>
                <c:pt idx="747">
                  <c:v>74.8</c:v>
                </c:pt>
                <c:pt idx="748">
                  <c:v>74.900000000000006</c:v>
                </c:pt>
                <c:pt idx="749">
                  <c:v>75</c:v>
                </c:pt>
                <c:pt idx="750">
                  <c:v>75.099999999999994</c:v>
                </c:pt>
                <c:pt idx="751">
                  <c:v>75.2</c:v>
                </c:pt>
                <c:pt idx="752">
                  <c:v>75.3</c:v>
                </c:pt>
                <c:pt idx="753">
                  <c:v>75.400000000000006</c:v>
                </c:pt>
                <c:pt idx="754">
                  <c:v>75.5</c:v>
                </c:pt>
                <c:pt idx="755">
                  <c:v>75.599999999999994</c:v>
                </c:pt>
                <c:pt idx="756">
                  <c:v>75.7</c:v>
                </c:pt>
                <c:pt idx="757">
                  <c:v>75.8</c:v>
                </c:pt>
                <c:pt idx="758">
                  <c:v>75.900000000000006</c:v>
                </c:pt>
                <c:pt idx="759">
                  <c:v>76</c:v>
                </c:pt>
                <c:pt idx="760">
                  <c:v>76.099999999999994</c:v>
                </c:pt>
                <c:pt idx="761">
                  <c:v>76.2</c:v>
                </c:pt>
                <c:pt idx="762">
                  <c:v>76.3</c:v>
                </c:pt>
                <c:pt idx="763">
                  <c:v>76.400000000000006</c:v>
                </c:pt>
                <c:pt idx="764">
                  <c:v>76.5</c:v>
                </c:pt>
                <c:pt idx="765">
                  <c:v>76.599999999999994</c:v>
                </c:pt>
                <c:pt idx="766">
                  <c:v>76.7</c:v>
                </c:pt>
                <c:pt idx="767">
                  <c:v>76.8</c:v>
                </c:pt>
                <c:pt idx="768">
                  <c:v>76.900000000000006</c:v>
                </c:pt>
                <c:pt idx="769">
                  <c:v>77</c:v>
                </c:pt>
                <c:pt idx="770">
                  <c:v>77.100000000000009</c:v>
                </c:pt>
                <c:pt idx="771">
                  <c:v>77.2</c:v>
                </c:pt>
                <c:pt idx="772">
                  <c:v>77.3</c:v>
                </c:pt>
                <c:pt idx="773">
                  <c:v>77.400000000000006</c:v>
                </c:pt>
                <c:pt idx="774">
                  <c:v>77.5</c:v>
                </c:pt>
                <c:pt idx="775">
                  <c:v>77.600000000000009</c:v>
                </c:pt>
                <c:pt idx="776">
                  <c:v>77.7</c:v>
                </c:pt>
                <c:pt idx="777">
                  <c:v>77.8</c:v>
                </c:pt>
                <c:pt idx="778">
                  <c:v>77.900000000000006</c:v>
                </c:pt>
                <c:pt idx="779">
                  <c:v>78</c:v>
                </c:pt>
                <c:pt idx="780">
                  <c:v>78.100000000000009</c:v>
                </c:pt>
                <c:pt idx="781">
                  <c:v>78.2</c:v>
                </c:pt>
                <c:pt idx="782">
                  <c:v>78.3</c:v>
                </c:pt>
                <c:pt idx="783">
                  <c:v>78.400000000000006</c:v>
                </c:pt>
                <c:pt idx="784">
                  <c:v>78.5</c:v>
                </c:pt>
                <c:pt idx="785">
                  <c:v>78.600000000000009</c:v>
                </c:pt>
                <c:pt idx="786">
                  <c:v>78.7</c:v>
                </c:pt>
                <c:pt idx="787">
                  <c:v>78.8</c:v>
                </c:pt>
                <c:pt idx="788">
                  <c:v>78.900000000000006</c:v>
                </c:pt>
                <c:pt idx="789">
                  <c:v>79</c:v>
                </c:pt>
                <c:pt idx="790">
                  <c:v>79.100000000000009</c:v>
                </c:pt>
                <c:pt idx="791">
                  <c:v>79.2</c:v>
                </c:pt>
                <c:pt idx="792">
                  <c:v>79.3</c:v>
                </c:pt>
                <c:pt idx="793">
                  <c:v>79.400000000000006</c:v>
                </c:pt>
                <c:pt idx="794">
                  <c:v>79.5</c:v>
                </c:pt>
                <c:pt idx="795">
                  <c:v>79.600000000000009</c:v>
                </c:pt>
                <c:pt idx="796">
                  <c:v>79.7</c:v>
                </c:pt>
                <c:pt idx="797">
                  <c:v>79.800000000000011</c:v>
                </c:pt>
                <c:pt idx="798">
                  <c:v>79.900000000000006</c:v>
                </c:pt>
                <c:pt idx="799">
                  <c:v>80</c:v>
                </c:pt>
                <c:pt idx="800">
                  <c:v>80.100000000000009</c:v>
                </c:pt>
                <c:pt idx="801">
                  <c:v>80.2</c:v>
                </c:pt>
                <c:pt idx="802">
                  <c:v>80.300000000000011</c:v>
                </c:pt>
                <c:pt idx="803">
                  <c:v>80.400000000000006</c:v>
                </c:pt>
                <c:pt idx="804">
                  <c:v>80.5</c:v>
                </c:pt>
                <c:pt idx="805">
                  <c:v>80.600000000000009</c:v>
                </c:pt>
                <c:pt idx="806">
                  <c:v>80.7</c:v>
                </c:pt>
                <c:pt idx="807">
                  <c:v>80.800000000000011</c:v>
                </c:pt>
                <c:pt idx="808">
                  <c:v>80.900000000000006</c:v>
                </c:pt>
                <c:pt idx="809">
                  <c:v>81</c:v>
                </c:pt>
                <c:pt idx="810">
                  <c:v>81.100000000000009</c:v>
                </c:pt>
                <c:pt idx="811">
                  <c:v>81.2</c:v>
                </c:pt>
                <c:pt idx="812">
                  <c:v>81.300000000000011</c:v>
                </c:pt>
                <c:pt idx="813">
                  <c:v>81.400000000000006</c:v>
                </c:pt>
                <c:pt idx="814">
                  <c:v>81.5</c:v>
                </c:pt>
                <c:pt idx="815">
                  <c:v>81.600000000000009</c:v>
                </c:pt>
                <c:pt idx="816">
                  <c:v>81.7</c:v>
                </c:pt>
                <c:pt idx="817">
                  <c:v>81.800000000000011</c:v>
                </c:pt>
                <c:pt idx="818">
                  <c:v>81.900000000000006</c:v>
                </c:pt>
                <c:pt idx="819">
                  <c:v>82</c:v>
                </c:pt>
                <c:pt idx="820">
                  <c:v>82.100000000000009</c:v>
                </c:pt>
                <c:pt idx="821">
                  <c:v>82.2</c:v>
                </c:pt>
                <c:pt idx="822">
                  <c:v>82.300000000000011</c:v>
                </c:pt>
                <c:pt idx="823">
                  <c:v>82.4</c:v>
                </c:pt>
                <c:pt idx="824">
                  <c:v>82.5</c:v>
                </c:pt>
                <c:pt idx="825">
                  <c:v>82.600000000000009</c:v>
                </c:pt>
                <c:pt idx="826">
                  <c:v>82.7</c:v>
                </c:pt>
                <c:pt idx="827">
                  <c:v>82.800000000000011</c:v>
                </c:pt>
                <c:pt idx="828">
                  <c:v>82.9</c:v>
                </c:pt>
                <c:pt idx="829">
                  <c:v>83</c:v>
                </c:pt>
                <c:pt idx="830">
                  <c:v>83.100000000000009</c:v>
                </c:pt>
                <c:pt idx="831">
                  <c:v>83.2</c:v>
                </c:pt>
                <c:pt idx="832">
                  <c:v>83.3</c:v>
                </c:pt>
                <c:pt idx="833">
                  <c:v>83.399999999999991</c:v>
                </c:pt>
                <c:pt idx="834">
                  <c:v>83.5</c:v>
                </c:pt>
                <c:pt idx="835">
                  <c:v>83.6</c:v>
                </c:pt>
                <c:pt idx="836">
                  <c:v>83.7</c:v>
                </c:pt>
                <c:pt idx="837">
                  <c:v>83.8</c:v>
                </c:pt>
                <c:pt idx="838">
                  <c:v>83.899999999999991</c:v>
                </c:pt>
                <c:pt idx="839">
                  <c:v>84</c:v>
                </c:pt>
                <c:pt idx="840">
                  <c:v>84.1</c:v>
                </c:pt>
                <c:pt idx="841">
                  <c:v>84.2</c:v>
                </c:pt>
                <c:pt idx="842">
                  <c:v>84.3</c:v>
                </c:pt>
                <c:pt idx="843">
                  <c:v>84.399999999999991</c:v>
                </c:pt>
                <c:pt idx="844">
                  <c:v>84.5</c:v>
                </c:pt>
                <c:pt idx="845">
                  <c:v>84.6</c:v>
                </c:pt>
                <c:pt idx="846">
                  <c:v>84.7</c:v>
                </c:pt>
                <c:pt idx="847">
                  <c:v>84.8</c:v>
                </c:pt>
                <c:pt idx="848">
                  <c:v>84.899999999999991</c:v>
                </c:pt>
                <c:pt idx="849">
                  <c:v>85</c:v>
                </c:pt>
                <c:pt idx="850">
                  <c:v>85.1</c:v>
                </c:pt>
                <c:pt idx="851">
                  <c:v>85.2</c:v>
                </c:pt>
                <c:pt idx="852">
                  <c:v>85.3</c:v>
                </c:pt>
                <c:pt idx="853">
                  <c:v>85.399999999999991</c:v>
                </c:pt>
                <c:pt idx="854">
                  <c:v>85.5</c:v>
                </c:pt>
                <c:pt idx="855">
                  <c:v>85.6</c:v>
                </c:pt>
                <c:pt idx="856">
                  <c:v>85.7</c:v>
                </c:pt>
                <c:pt idx="857">
                  <c:v>85.8</c:v>
                </c:pt>
                <c:pt idx="858">
                  <c:v>85.9</c:v>
                </c:pt>
                <c:pt idx="859">
                  <c:v>86</c:v>
                </c:pt>
                <c:pt idx="860">
                  <c:v>86.1</c:v>
                </c:pt>
                <c:pt idx="861">
                  <c:v>86.2</c:v>
                </c:pt>
                <c:pt idx="862">
                  <c:v>86.3</c:v>
                </c:pt>
                <c:pt idx="863">
                  <c:v>86.4</c:v>
                </c:pt>
                <c:pt idx="864">
                  <c:v>86.5</c:v>
                </c:pt>
                <c:pt idx="865">
                  <c:v>86.6</c:v>
                </c:pt>
                <c:pt idx="866">
                  <c:v>86.7</c:v>
                </c:pt>
                <c:pt idx="867">
                  <c:v>86.8</c:v>
                </c:pt>
                <c:pt idx="868">
                  <c:v>86.9</c:v>
                </c:pt>
                <c:pt idx="869">
                  <c:v>87</c:v>
                </c:pt>
                <c:pt idx="870">
                  <c:v>87.1</c:v>
                </c:pt>
                <c:pt idx="871">
                  <c:v>87.2</c:v>
                </c:pt>
                <c:pt idx="872">
                  <c:v>87.3</c:v>
                </c:pt>
                <c:pt idx="873">
                  <c:v>87.4</c:v>
                </c:pt>
                <c:pt idx="874">
                  <c:v>87.5</c:v>
                </c:pt>
                <c:pt idx="875">
                  <c:v>87.6</c:v>
                </c:pt>
                <c:pt idx="876">
                  <c:v>87.7</c:v>
                </c:pt>
                <c:pt idx="877">
                  <c:v>87.8</c:v>
                </c:pt>
                <c:pt idx="878">
                  <c:v>87.9</c:v>
                </c:pt>
                <c:pt idx="879">
                  <c:v>88</c:v>
                </c:pt>
                <c:pt idx="880">
                  <c:v>88.1</c:v>
                </c:pt>
                <c:pt idx="881">
                  <c:v>88.2</c:v>
                </c:pt>
                <c:pt idx="882">
                  <c:v>88.3</c:v>
                </c:pt>
                <c:pt idx="883">
                  <c:v>88.4</c:v>
                </c:pt>
                <c:pt idx="884">
                  <c:v>88.5</c:v>
                </c:pt>
                <c:pt idx="885">
                  <c:v>88.6</c:v>
                </c:pt>
                <c:pt idx="886">
                  <c:v>88.7</c:v>
                </c:pt>
                <c:pt idx="887">
                  <c:v>88.8</c:v>
                </c:pt>
                <c:pt idx="888">
                  <c:v>88.9</c:v>
                </c:pt>
                <c:pt idx="889">
                  <c:v>89</c:v>
                </c:pt>
                <c:pt idx="890">
                  <c:v>89.1</c:v>
                </c:pt>
                <c:pt idx="891">
                  <c:v>89.2</c:v>
                </c:pt>
                <c:pt idx="892">
                  <c:v>89.3</c:v>
                </c:pt>
                <c:pt idx="893">
                  <c:v>89.4</c:v>
                </c:pt>
                <c:pt idx="894">
                  <c:v>89.5</c:v>
                </c:pt>
                <c:pt idx="895">
                  <c:v>89.600000000000009</c:v>
                </c:pt>
                <c:pt idx="896">
                  <c:v>89.7</c:v>
                </c:pt>
                <c:pt idx="897">
                  <c:v>89.8</c:v>
                </c:pt>
                <c:pt idx="898">
                  <c:v>89.9</c:v>
                </c:pt>
                <c:pt idx="899">
                  <c:v>90</c:v>
                </c:pt>
                <c:pt idx="900">
                  <c:v>90.100000000000009</c:v>
                </c:pt>
                <c:pt idx="901">
                  <c:v>90.2</c:v>
                </c:pt>
                <c:pt idx="902">
                  <c:v>90.3</c:v>
                </c:pt>
                <c:pt idx="903">
                  <c:v>90.4</c:v>
                </c:pt>
                <c:pt idx="904">
                  <c:v>90.5</c:v>
                </c:pt>
                <c:pt idx="905">
                  <c:v>90.600000000000009</c:v>
                </c:pt>
                <c:pt idx="906">
                  <c:v>90.7</c:v>
                </c:pt>
                <c:pt idx="907">
                  <c:v>90.8</c:v>
                </c:pt>
                <c:pt idx="908">
                  <c:v>90.9</c:v>
                </c:pt>
                <c:pt idx="909">
                  <c:v>91</c:v>
                </c:pt>
                <c:pt idx="910">
                  <c:v>91.100000000000009</c:v>
                </c:pt>
                <c:pt idx="911">
                  <c:v>91.2</c:v>
                </c:pt>
                <c:pt idx="912">
                  <c:v>91.3</c:v>
                </c:pt>
                <c:pt idx="913">
                  <c:v>91.4</c:v>
                </c:pt>
                <c:pt idx="914">
                  <c:v>91.5</c:v>
                </c:pt>
                <c:pt idx="915">
                  <c:v>91.600000000000009</c:v>
                </c:pt>
                <c:pt idx="916">
                  <c:v>91.7</c:v>
                </c:pt>
                <c:pt idx="917">
                  <c:v>91.8</c:v>
                </c:pt>
                <c:pt idx="918">
                  <c:v>91.9</c:v>
                </c:pt>
                <c:pt idx="919">
                  <c:v>92</c:v>
                </c:pt>
                <c:pt idx="920">
                  <c:v>92.100000000000009</c:v>
                </c:pt>
                <c:pt idx="921">
                  <c:v>92.2</c:v>
                </c:pt>
                <c:pt idx="922">
                  <c:v>92.300000000000011</c:v>
                </c:pt>
                <c:pt idx="923">
                  <c:v>92.4</c:v>
                </c:pt>
                <c:pt idx="924">
                  <c:v>92.5</c:v>
                </c:pt>
                <c:pt idx="925">
                  <c:v>92.600000000000009</c:v>
                </c:pt>
                <c:pt idx="926">
                  <c:v>92.7</c:v>
                </c:pt>
                <c:pt idx="927">
                  <c:v>92.800000000000011</c:v>
                </c:pt>
                <c:pt idx="928">
                  <c:v>92.9</c:v>
                </c:pt>
                <c:pt idx="929">
                  <c:v>93</c:v>
                </c:pt>
                <c:pt idx="930">
                  <c:v>93.100000000000009</c:v>
                </c:pt>
                <c:pt idx="931">
                  <c:v>93.2</c:v>
                </c:pt>
                <c:pt idx="932">
                  <c:v>93.300000000000011</c:v>
                </c:pt>
                <c:pt idx="933">
                  <c:v>93.4</c:v>
                </c:pt>
                <c:pt idx="934">
                  <c:v>93.5</c:v>
                </c:pt>
                <c:pt idx="935">
                  <c:v>93.600000000000009</c:v>
                </c:pt>
                <c:pt idx="936">
                  <c:v>93.7</c:v>
                </c:pt>
                <c:pt idx="937">
                  <c:v>93.800000000000011</c:v>
                </c:pt>
                <c:pt idx="938">
                  <c:v>93.9</c:v>
                </c:pt>
                <c:pt idx="939">
                  <c:v>94</c:v>
                </c:pt>
                <c:pt idx="940">
                  <c:v>94.100000000000009</c:v>
                </c:pt>
                <c:pt idx="941">
                  <c:v>94.2</c:v>
                </c:pt>
                <c:pt idx="942">
                  <c:v>94.300000000000011</c:v>
                </c:pt>
                <c:pt idx="943">
                  <c:v>94.4</c:v>
                </c:pt>
                <c:pt idx="944">
                  <c:v>94.5</c:v>
                </c:pt>
                <c:pt idx="945">
                  <c:v>94.600000000000009</c:v>
                </c:pt>
                <c:pt idx="946">
                  <c:v>94.7</c:v>
                </c:pt>
                <c:pt idx="947">
                  <c:v>94.800000000000011</c:v>
                </c:pt>
                <c:pt idx="948">
                  <c:v>94.9</c:v>
                </c:pt>
                <c:pt idx="949">
                  <c:v>95</c:v>
                </c:pt>
                <c:pt idx="950">
                  <c:v>95.100000000000009</c:v>
                </c:pt>
                <c:pt idx="951">
                  <c:v>95.2</c:v>
                </c:pt>
                <c:pt idx="952">
                  <c:v>95.300000000000011</c:v>
                </c:pt>
                <c:pt idx="953">
                  <c:v>95.4</c:v>
                </c:pt>
                <c:pt idx="954">
                  <c:v>95.5</c:v>
                </c:pt>
                <c:pt idx="955">
                  <c:v>95.600000000000009</c:v>
                </c:pt>
                <c:pt idx="956">
                  <c:v>95.7</c:v>
                </c:pt>
                <c:pt idx="957">
                  <c:v>95.800000000000011</c:v>
                </c:pt>
                <c:pt idx="958">
                  <c:v>95.9</c:v>
                </c:pt>
                <c:pt idx="959">
                  <c:v>96</c:v>
                </c:pt>
                <c:pt idx="960">
                  <c:v>96.1</c:v>
                </c:pt>
                <c:pt idx="961">
                  <c:v>96.2</c:v>
                </c:pt>
                <c:pt idx="962">
                  <c:v>96.3</c:v>
                </c:pt>
                <c:pt idx="963">
                  <c:v>96.399999999999991</c:v>
                </c:pt>
                <c:pt idx="964">
                  <c:v>96.5</c:v>
                </c:pt>
                <c:pt idx="965">
                  <c:v>96.6</c:v>
                </c:pt>
                <c:pt idx="966">
                  <c:v>96.7</c:v>
                </c:pt>
                <c:pt idx="967">
                  <c:v>96.8</c:v>
                </c:pt>
                <c:pt idx="968">
                  <c:v>96.899999999999991</c:v>
                </c:pt>
                <c:pt idx="969">
                  <c:v>97</c:v>
                </c:pt>
                <c:pt idx="970">
                  <c:v>97.1</c:v>
                </c:pt>
                <c:pt idx="971">
                  <c:v>97.2</c:v>
                </c:pt>
                <c:pt idx="972">
                  <c:v>97.3</c:v>
                </c:pt>
                <c:pt idx="973">
                  <c:v>97.399999999999991</c:v>
                </c:pt>
                <c:pt idx="974">
                  <c:v>97.5</c:v>
                </c:pt>
                <c:pt idx="975">
                  <c:v>97.6</c:v>
                </c:pt>
                <c:pt idx="976">
                  <c:v>97.7</c:v>
                </c:pt>
                <c:pt idx="977">
                  <c:v>97.8</c:v>
                </c:pt>
                <c:pt idx="978">
                  <c:v>97.899999999999991</c:v>
                </c:pt>
                <c:pt idx="979">
                  <c:v>98</c:v>
                </c:pt>
                <c:pt idx="980">
                  <c:v>98.1</c:v>
                </c:pt>
                <c:pt idx="981">
                  <c:v>98.2</c:v>
                </c:pt>
                <c:pt idx="982">
                  <c:v>98.3</c:v>
                </c:pt>
                <c:pt idx="983">
                  <c:v>98.4</c:v>
                </c:pt>
                <c:pt idx="984">
                  <c:v>98.5</c:v>
                </c:pt>
                <c:pt idx="985">
                  <c:v>98.6</c:v>
                </c:pt>
                <c:pt idx="986">
                  <c:v>98.7</c:v>
                </c:pt>
                <c:pt idx="987">
                  <c:v>98.8</c:v>
                </c:pt>
                <c:pt idx="988">
                  <c:v>98.9</c:v>
                </c:pt>
                <c:pt idx="989">
                  <c:v>99</c:v>
                </c:pt>
                <c:pt idx="990">
                  <c:v>99.1</c:v>
                </c:pt>
                <c:pt idx="991">
                  <c:v>99.2</c:v>
                </c:pt>
                <c:pt idx="992">
                  <c:v>99.3</c:v>
                </c:pt>
                <c:pt idx="993">
                  <c:v>99.4</c:v>
                </c:pt>
                <c:pt idx="994">
                  <c:v>99.5</c:v>
                </c:pt>
                <c:pt idx="995">
                  <c:v>99.6</c:v>
                </c:pt>
                <c:pt idx="996">
                  <c:v>99.7</c:v>
                </c:pt>
                <c:pt idx="997">
                  <c:v>99.8</c:v>
                </c:pt>
                <c:pt idx="998">
                  <c:v>99.9</c:v>
                </c:pt>
                <c:pt idx="999">
                  <c:v>100</c:v>
                </c:pt>
              </c:numCache>
            </c:numRef>
          </c:xVal>
          <c:yVal>
            <c:numRef>
              <c:f>Graphen!$M$2:$M$1002</c:f>
              <c:numCache>
                <c:formatCode>General</c:formatCode>
                <c:ptCount val="1001"/>
                <c:pt idx="0">
                  <c:v>0</c:v>
                </c:pt>
                <c:pt idx="1">
                  <c:v>4.6499235325862517E-2</c:v>
                </c:pt>
                <c:pt idx="2">
                  <c:v>0.17334132806119168</c:v>
                </c:pt>
                <c:pt idx="3">
                  <c:v>0.36422940993490693</c:v>
                </c:pt>
                <c:pt idx="4">
                  <c:v>0.60591216845409557</c:v>
                </c:pt>
                <c:pt idx="5">
                  <c:v>0.88761760527973543</c:v>
                </c:pt>
                <c:pt idx="6">
                  <c:v>1.2005920395817298</c:v>
                </c:pt>
                <c:pt idx="7">
                  <c:v>1.537724795289114</c:v>
                </c:pt>
                <c:pt idx="8">
                  <c:v>1.8932426468176535</c:v>
                </c:pt>
                <c:pt idx="9">
                  <c:v>2.2624610577898956</c:v>
                </c:pt>
                <c:pt idx="10">
                  <c:v>2.6415816570563075</c:v>
                </c:pt>
                <c:pt idx="11">
                  <c:v>3.0275273582301789</c:v>
                </c:pt>
                <c:pt idx="12">
                  <c:v>3.4178081262095201</c:v>
                </c:pt>
                <c:pt idx="13">
                  <c:v>3.8104116945484328</c:v>
                </c:pt>
                <c:pt idx="14">
                  <c:v>4.203714596238175</c:v>
                </c:pt>
                <c:pt idx="15">
                  <c:v>4.5964097323820967</c:v>
                </c:pt>
                <c:pt idx="16">
                  <c:v>4.9874474049750948</c:v>
                </c:pt>
                <c:pt idx="17">
                  <c:v>5.3759873112993315</c:v>
                </c:pt>
                <c:pt idx="18">
                  <c:v>5.7613594625662303</c:v>
                </c:pt>
                <c:pt idx="19">
                  <c:v>6.1430323681049428</c:v>
                </c:pt>
                <c:pt idx="20">
                  <c:v>6.520587134687319</c:v>
                </c:pt>
                <c:pt idx="21">
                  <c:v>6.8936963815696455</c:v>
                </c:pt>
                <c:pt idx="22">
                  <c:v>7.2621070761724367</c:v>
                </c:pt>
                <c:pt idx="23">
                  <c:v>7.6256265616806704</c:v>
                </c:pt>
                <c:pt idx="24">
                  <c:v>7.984111183288487</c:v>
                </c:pt>
                <c:pt idx="25">
                  <c:v>8.3374570300799427</c:v>
                </c:pt>
                <c:pt idx="26">
                  <c:v>8.6855923993105275</c:v>
                </c:pt>
                <c:pt idx="27">
                  <c:v>9.0284716629422892</c:v>
                </c:pt>
                <c:pt idx="28">
                  <c:v>9.3660702757882728</c:v>
                </c:pt>
                <c:pt idx="29">
                  <c:v>9.6983807130667774</c:v>
                </c:pt>
                <c:pt idx="30">
                  <c:v>10.025409164605371</c:v>
                </c:pt>
                <c:pt idx="31">
                  <c:v>10.347172845044755</c:v>
                </c:pt>
                <c:pt idx="32">
                  <c:v>10.663697805534175</c:v>
                </c:pt>
                <c:pt idx="33">
                  <c:v>10.975017153692773</c:v>
                </c:pt>
                <c:pt idx="34">
                  <c:v>11.281169605939109</c:v>
                </c:pt>
                <c:pt idx="35">
                  <c:v>11.582198310397105</c:v>
                </c:pt>
                <c:pt idx="36">
                  <c:v>11.878149890072285</c:v>
                </c:pt>
                <c:pt idx="37">
                  <c:v>12.169073665341813</c:v>
                </c:pt>
                <c:pt idx="38">
                  <c:v>12.455021022414602</c:v>
                </c:pt>
                <c:pt idx="39">
                  <c:v>12.736044900615129</c:v>
                </c:pt>
                <c:pt idx="40">
                  <c:v>13.01219937639044</c:v>
                </c:pt>
                <c:pt idx="41">
                  <c:v>13.283539326047281</c:v>
                </c:pt>
                <c:pt idx="42">
                  <c:v>13.550120152571115</c:v>
                </c:pt>
                <c:pt idx="43">
                  <c:v>13.811997564601228</c:v>
                </c:pt>
                <c:pt idx="44">
                  <c:v>14.069227397852977</c:v>
                </c:pt>
                <c:pt idx="45">
                  <c:v>14.321865471082852</c:v>
                </c:pt>
                <c:pt idx="46">
                  <c:v>14.569967470161314</c:v>
                </c:pt>
                <c:pt idx="47">
                  <c:v>14.813588855014656</c:v>
                </c:pt>
                <c:pt idx="48">
                  <c:v>15.052784785170843</c:v>
                </c:pt>
                <c:pt idx="49">
                  <c:v>15.287610060437263</c:v>
                </c:pt>
                <c:pt idx="50">
                  <c:v>15.51811907388363</c:v>
                </c:pt>
                <c:pt idx="51">
                  <c:v>15.744365774829243</c:v>
                </c:pt>
                <c:pt idx="52">
                  <c:v>15.966403639960921</c:v>
                </c:pt>
                <c:pt idx="53">
                  <c:v>16.184285651057021</c:v>
                </c:pt>
                <c:pt idx="54">
                  <c:v>16.398064278075957</c:v>
                </c:pt>
                <c:pt idx="55">
                  <c:v>16.607791466598812</c:v>
                </c:pt>
                <c:pt idx="56">
                  <c:v>16.813518628803557</c:v>
                </c:pt>
                <c:pt idx="57">
                  <c:v>17.015296637301208</c:v>
                </c:pt>
                <c:pt idx="58">
                  <c:v>17.213175821289106</c:v>
                </c:pt>
                <c:pt idx="59">
                  <c:v>17.407205964577841</c:v>
                </c:pt>
                <c:pt idx="60">
                  <c:v>17.597436305130756</c:v>
                </c:pt>
                <c:pt idx="61">
                  <c:v>17.783915535822459</c:v>
                </c:pt>
                <c:pt idx="62">
                  <c:v>17.966691806177209</c:v>
                </c:pt>
                <c:pt idx="63">
                  <c:v>18.14581272489291</c:v>
                </c:pt>
                <c:pt idx="64">
                  <c:v>18.321325362992351</c:v>
                </c:pt>
                <c:pt idx="65">
                  <c:v>18.493276257473347</c:v>
                </c:pt>
                <c:pt idx="66">
                  <c:v>18.661711415352777</c:v>
                </c:pt>
                <c:pt idx="67">
                  <c:v>18.82667631801996</c:v>
                </c:pt>
                <c:pt idx="68">
                  <c:v>18.988215925829966</c:v>
                </c:pt>
                <c:pt idx="69">
                  <c:v>19.146374682880658</c:v>
                </c:pt>
                <c:pt idx="70">
                  <c:v>19.301196521928446</c:v>
                </c:pt>
                <c:pt idx="71">
                  <c:v>19.45272486940495</c:v>
                </c:pt>
                <c:pt idx="72">
                  <c:v>19.601002650505364</c:v>
                </c:pt>
                <c:pt idx="73">
                  <c:v>19.746072294323806</c:v>
                </c:pt>
                <c:pt idx="74">
                  <c:v>19.887975739016028</c:v>
                </c:pt>
                <c:pt idx="75">
                  <c:v>20.02675443697381</c:v>
                </c:pt>
                <c:pt idx="76">
                  <c:v>20.162449359998075</c:v>
                </c:pt>
                <c:pt idx="77">
                  <c:v>20.295101004460307</c:v>
                </c:pt>
                <c:pt idx="78">
                  <c:v>20.42474939644438</c:v>
                </c:pt>
                <c:pt idx="79">
                  <c:v>20.551434096861598</c:v>
                </c:pt>
                <c:pt idx="80">
                  <c:v>20.675194206534307</c:v>
                </c:pt>
                <c:pt idx="81">
                  <c:v>20.796068371243273</c:v>
                </c:pt>
                <c:pt idx="82">
                  <c:v>20.914094786735944</c:v>
                </c:pt>
                <c:pt idx="83">
                  <c:v>21.029311203692892</c:v>
                </c:pt>
                <c:pt idx="84">
                  <c:v>21.141754932650421</c:v>
                </c:pt>
                <c:pt idx="85">
                  <c:v>21.251462848877754</c:v>
                </c:pt>
                <c:pt idx="86">
                  <c:v>21.358471397207875</c:v>
                </c:pt>
                <c:pt idx="87">
                  <c:v>21.462816596821067</c:v>
                </c:pt>
                <c:pt idx="88">
                  <c:v>21.564534045980491</c:v>
                </c:pt>
                <c:pt idx="89">
                  <c:v>21.663658926719762</c:v>
                </c:pt>
                <c:pt idx="90">
                  <c:v>21.760226009481993</c:v>
                </c:pt>
                <c:pt idx="91">
                  <c:v>21.854269657710457</c:v>
                </c:pt>
                <c:pt idx="92">
                  <c:v>21.945823832390914</c:v>
                </c:pt>
                <c:pt idx="93">
                  <c:v>22.034922096545632</c:v>
                </c:pt>
                <c:pt idx="94">
                  <c:v>22.121597619679502</c:v>
                </c:pt>
                <c:pt idx="95">
                  <c:v>22.205883182178212</c:v>
                </c:pt>
                <c:pt idx="96">
                  <c:v>22.287811179659144</c:v>
                </c:pt>
                <c:pt idx="97">
                  <c:v>22.367413627275216</c:v>
                </c:pt>
                <c:pt idx="98">
                  <c:v>22.444722163971786</c:v>
                </c:pt>
                <c:pt idx="99">
                  <c:v>22.519768056697512</c:v>
                </c:pt>
                <c:pt idx="100">
                  <c:v>22.592582204569116</c:v>
                </c:pt>
                <c:pt idx="101">
                  <c:v>22.663195142990794</c:v>
                </c:pt>
                <c:pt idx="102">
                  <c:v>22.731637047728505</c:v>
                </c:pt>
                <c:pt idx="103">
                  <c:v>22.797937738939712</c:v>
                </c:pt>
                <c:pt idx="104">
                  <c:v>22.862126685158987</c:v>
                </c:pt>
                <c:pt idx="105">
                  <c:v>22.92423300723987</c:v>
                </c:pt>
                <c:pt idx="106">
                  <c:v>22.984285482253544</c:v>
                </c:pt>
                <c:pt idx="107">
                  <c:v>23.04231254734459</c:v>
                </c:pt>
                <c:pt idx="108">
                  <c:v>23.098342303544612</c:v>
                </c:pt>
                <c:pt idx="109">
                  <c:v>23.152402519543678</c:v>
                </c:pt>
                <c:pt idx="110">
                  <c:v>23.204520635420614</c:v>
                </c:pt>
                <c:pt idx="111">
                  <c:v>23.254723766331967</c:v>
                </c:pt>
                <c:pt idx="112">
                  <c:v>23.303038706160741</c:v>
                </c:pt>
                <c:pt idx="113">
                  <c:v>23.349491931124664</c:v>
                </c:pt>
                <c:pt idx="114">
                  <c:v>23.394109603344994</c:v>
                </c:pt>
                <c:pt idx="115">
                  <c:v>23.436917574375983</c:v>
                </c:pt>
                <c:pt idx="116">
                  <c:v>23.477941388695399</c:v>
                </c:pt>
                <c:pt idx="117">
                  <c:v>23.517206287156789</c:v>
                </c:pt>
                <c:pt idx="118">
                  <c:v>23.554737210403676</c:v>
                </c:pt>
                <c:pt idx="119">
                  <c:v>23.590558802246001</c:v>
                </c:pt>
                <c:pt idx="120">
                  <c:v>23.624695412999696</c:v>
                </c:pt>
                <c:pt idx="121">
                  <c:v>23.657171102789164</c:v>
                </c:pt>
                <c:pt idx="122">
                  <c:v>23.688009644813604</c:v>
                </c:pt>
                <c:pt idx="123">
                  <c:v>23.717234528577219</c:v>
                </c:pt>
                <c:pt idx="124">
                  <c:v>23.74486896308392</c:v>
                </c:pt>
                <c:pt idx="125">
                  <c:v>23.770935879996788</c:v>
                </c:pt>
                <c:pt idx="126">
                  <c:v>23.795457936762656</c:v>
                </c:pt>
                <c:pt idx="127">
                  <c:v>23.818457519702452</c:v>
                </c:pt>
                <c:pt idx="128">
                  <c:v>23.839956747067212</c:v>
                </c:pt>
                <c:pt idx="129">
                  <c:v>23.859977472060635</c:v>
                </c:pt>
                <c:pt idx="130">
                  <c:v>23.878541285828213</c:v>
                </c:pt>
                <c:pt idx="131">
                  <c:v>23.895669520413378</c:v>
                </c:pt>
                <c:pt idx="132">
                  <c:v>23.911383251681116</c:v>
                </c:pt>
                <c:pt idx="133">
                  <c:v>23.925703302209303</c:v>
                </c:pt>
                <c:pt idx="134">
                  <c:v>23.938650244148178</c:v>
                </c:pt>
                <c:pt idx="135">
                  <c:v>23.950244402048245</c:v>
                </c:pt>
                <c:pt idx="136">
                  <c:v>23.960505855656965</c:v>
                </c:pt>
                <c:pt idx="137">
                  <c:v>23.969454442684693</c:v>
                </c:pt>
                <c:pt idx="138">
                  <c:v>23.977109761540007</c:v>
                </c:pt>
                <c:pt idx="139">
                  <c:v>23.983491174034803</c:v>
                </c:pt>
                <c:pt idx="140">
                  <c:v>23.988617808059693</c:v>
                </c:pt>
                <c:pt idx="141">
                  <c:v>23.992508560229783</c:v>
                </c:pt>
                <c:pt idx="142">
                  <c:v>23.995182098501157</c:v>
                </c:pt>
                <c:pt idx="143">
                  <c:v>23.996656864758684</c:v>
                </c:pt>
                <c:pt idx="144">
                  <c:v>23.99695107737508</c:v>
                </c:pt>
                <c:pt idx="145">
                  <c:v>23.996082733741822</c:v>
                </c:pt>
                <c:pt idx="146">
                  <c:v>23.994069612771977</c:v>
                </c:pt>
                <c:pt idx="147">
                  <c:v>23.990929277375603</c:v>
                </c:pt>
                <c:pt idx="148">
                  <c:v>23.986679076907546</c:v>
                </c:pt>
                <c:pt idx="149">
                  <c:v>23.981336149588461</c:v>
                </c:pt>
                <c:pt idx="150">
                  <c:v>23.974917424898862</c:v>
                </c:pt>
                <c:pt idx="151">
                  <c:v>23.96743962594687</c:v>
                </c:pt>
                <c:pt idx="152">
                  <c:v>23.958919271809755</c:v>
                </c:pt>
                <c:pt idx="153">
                  <c:v>23.949372679849525</c:v>
                </c:pt>
                <c:pt idx="154">
                  <c:v>23.938815968003023</c:v>
                </c:pt>
                <c:pt idx="155">
                  <c:v>23.9272650570467</c:v>
                </c:pt>
                <c:pt idx="156">
                  <c:v>23.914735672836258</c:v>
                </c:pt>
                <c:pt idx="157">
                  <c:v>23.901243348521611</c:v>
                </c:pt>
                <c:pt idx="158">
                  <c:v>23.886803426737394</c:v>
                </c:pt>
                <c:pt idx="159">
                  <c:v>23.871431061769094</c:v>
                </c:pt>
                <c:pt idx="160">
                  <c:v>23.855141221695391</c:v>
                </c:pt>
                <c:pt idx="161">
                  <c:v>23.837948690506636</c:v>
                </c:pt>
                <c:pt idx="162">
                  <c:v>23.81986807020008</c:v>
                </c:pt>
                <c:pt idx="163">
                  <c:v>23.800913782851747</c:v>
                </c:pt>
                <c:pt idx="164">
                  <c:v>23.781100072665495</c:v>
                </c:pt>
                <c:pt idx="165">
                  <c:v>23.760441007999319</c:v>
                </c:pt>
                <c:pt idx="166">
                  <c:v>23.738950483369262</c:v>
                </c:pt>
                <c:pt idx="167">
                  <c:v>23.716642221431176</c:v>
                </c:pt>
                <c:pt idx="168">
                  <c:v>23.693529774940487</c:v>
                </c:pt>
                <c:pt idx="169">
                  <c:v>23.669626528690294</c:v>
                </c:pt>
                <c:pt idx="170">
                  <c:v>23.644945701427961</c:v>
                </c:pt>
                <c:pt idx="171">
                  <c:v>23.619500347750524</c:v>
                </c:pt>
                <c:pt idx="172">
                  <c:v>23.59330335997911</c:v>
                </c:pt>
                <c:pt idx="173">
                  <c:v>23.566367470012519</c:v>
                </c:pt>
                <c:pt idx="174">
                  <c:v>23.538705251160419</c:v>
                </c:pt>
                <c:pt idx="175">
                  <c:v>23.510329119955998</c:v>
                </c:pt>
                <c:pt idx="176">
                  <c:v>23.481251337948699</c:v>
                </c:pt>
                <c:pt idx="177">
                  <c:v>23.451484013477128</c:v>
                </c:pt>
                <c:pt idx="178">
                  <c:v>23.421039103422068</c:v>
                </c:pt>
                <c:pt idx="179">
                  <c:v>23.389928414940332</c:v>
                </c:pt>
                <c:pt idx="180">
                  <c:v>23.358163607179144</c:v>
                </c:pt>
                <c:pt idx="181">
                  <c:v>23.325756192971749</c:v>
                </c:pt>
                <c:pt idx="182">
                  <c:v>23.292717540513987</c:v>
                </c:pt>
                <c:pt idx="183">
                  <c:v>23.259058875022451</c:v>
                </c:pt>
                <c:pt idx="184">
                  <c:v>23.22479128037412</c:v>
                </c:pt>
                <c:pt idx="185">
                  <c:v>23.189925700727837</c:v>
                </c:pt>
                <c:pt idx="186">
                  <c:v>23.154472942127846</c:v>
                </c:pt>
                <c:pt idx="187">
                  <c:v>23.118443674089459</c:v>
                </c:pt>
                <c:pt idx="188">
                  <c:v>23.081848431167106</c:v>
                </c:pt>
                <c:pt idx="189">
                  <c:v>23.044697614505058</c:v>
                </c:pt>
                <c:pt idx="190">
                  <c:v>23.007001493370918</c:v>
                </c:pt>
                <c:pt idx="191">
                  <c:v>22.968770206671937</c:v>
                </c:pt>
                <c:pt idx="192">
                  <c:v>22.930013764454714</c:v>
                </c:pt>
                <c:pt idx="193">
                  <c:v>22.890742049387985</c:v>
                </c:pt>
                <c:pt idx="194">
                  <c:v>22.850964818229244</c:v>
                </c:pt>
                <c:pt idx="195">
                  <c:v>22.810691703274713</c:v>
                </c:pt>
                <c:pt idx="196">
                  <c:v>22.769932213793435</c:v>
                </c:pt>
                <c:pt idx="197">
                  <c:v>22.728695737445442</c:v>
                </c:pt>
                <c:pt idx="198">
                  <c:v>22.686991541683959</c:v>
                </c:pt>
                <c:pt idx="199">
                  <c:v>22.644828775142166</c:v>
                </c:pt>
                <c:pt idx="200">
                  <c:v>22.602216469004546</c:v>
                </c:pt>
                <c:pt idx="201">
                  <c:v>22.559163538362867</c:v>
                </c:pt>
                <c:pt idx="202">
                  <c:v>22.515678783557224</c:v>
                </c:pt>
                <c:pt idx="203">
                  <c:v>22.471770891501961</c:v>
                </c:pt>
                <c:pt idx="204">
                  <c:v>22.427448436997132</c:v>
                </c:pt>
                <c:pt idx="205">
                  <c:v>22.382719884025015</c:v>
                </c:pt>
                <c:pt idx="206">
                  <c:v>22.337593587032476</c:v>
                </c:pt>
                <c:pt idx="207">
                  <c:v>22.292077792198892</c:v>
                </c:pt>
                <c:pt idx="208">
                  <c:v>22.246180638690102</c:v>
                </c:pt>
                <c:pt idx="209">
                  <c:v>22.199910159898128</c:v>
                </c:pt>
                <c:pt idx="210">
                  <c:v>22.153274284667408</c:v>
                </c:pt>
                <c:pt idx="211">
                  <c:v>22.106280838507185</c:v>
                </c:pt>
                <c:pt idx="212">
                  <c:v>22.058937544790343</c:v>
                </c:pt>
                <c:pt idx="213">
                  <c:v>22.011252025939051</c:v>
                </c:pt>
                <c:pt idx="214">
                  <c:v>21.963231804597001</c:v>
                </c:pt>
                <c:pt idx="215">
                  <c:v>21.914884304788778</c:v>
                </c:pt>
                <c:pt idx="216">
                  <c:v>21.866216853066035</c:v>
                </c:pt>
                <c:pt idx="217">
                  <c:v>21.817236679641223</c:v>
                </c:pt>
                <c:pt idx="218">
                  <c:v>21.767950919508337</c:v>
                </c:pt>
                <c:pt idx="219">
                  <c:v>21.718366613551435</c:v>
                </c:pt>
                <c:pt idx="220">
                  <c:v>21.668490709640558</c:v>
                </c:pt>
                <c:pt idx="221">
                  <c:v>21.618330063715614</c:v>
                </c:pt>
                <c:pt idx="222">
                  <c:v>21.567891440857988</c:v>
                </c:pt>
                <c:pt idx="223">
                  <c:v>21.517181516350362</c:v>
                </c:pt>
                <c:pt idx="224">
                  <c:v>21.466206876724552</c:v>
                </c:pt>
                <c:pt idx="225">
                  <c:v>21.414974020797686</c:v>
                </c:pt>
                <c:pt idx="226">
                  <c:v>21.363489360696867</c:v>
                </c:pt>
                <c:pt idx="227">
                  <c:v>21.311759222872343</c:v>
                </c:pt>
                <c:pt idx="228">
                  <c:v>21.259789849099281</c:v>
                </c:pt>
                <c:pt idx="229">
                  <c:v>21.207587397468458</c:v>
                </c:pt>
                <c:pt idx="230">
                  <c:v>21.155157943365854</c:v>
                </c:pt>
                <c:pt idx="231">
                  <c:v>21.102507480441215</c:v>
                </c:pt>
                <c:pt idx="232">
                  <c:v>21.049641921565868</c:v>
                </c:pt>
                <c:pt idx="233">
                  <c:v>20.996567099779824</c:v>
                </c:pt>
                <c:pt idx="234">
                  <c:v>20.943288769228094</c:v>
                </c:pt>
                <c:pt idx="235">
                  <c:v>20.889812606086949</c:v>
                </c:pt>
                <c:pt idx="236">
                  <c:v>20.836144209479237</c:v>
                </c:pt>
                <c:pt idx="237">
                  <c:v>20.782289102380005</c:v>
                </c:pt>
                <c:pt idx="238">
                  <c:v>20.728252732511603</c:v>
                </c:pt>
                <c:pt idx="239">
                  <c:v>20.674040473228974</c:v>
                </c:pt>
                <c:pt idx="240">
                  <c:v>20.619657624394844</c:v>
                </c:pt>
                <c:pt idx="241">
                  <c:v>20.565109413245313</c:v>
                </c:pt>
                <c:pt idx="242">
                  <c:v>20.51040099524559</c:v>
                </c:pt>
                <c:pt idx="243">
                  <c:v>20.455537454936202</c:v>
                </c:pt>
                <c:pt idx="244">
                  <c:v>20.400523806769655</c:v>
                </c:pt>
                <c:pt idx="245">
                  <c:v>20.345364995937853</c:v>
                </c:pt>
                <c:pt idx="246">
                  <c:v>20.290065899190033</c:v>
                </c:pt>
                <c:pt idx="247">
                  <c:v>20.23463132564175</c:v>
                </c:pt>
                <c:pt idx="248">
                  <c:v>20.179066017574478</c:v>
                </c:pt>
                <c:pt idx="249">
                  <c:v>20.123374651226687</c:v>
                </c:pt>
                <c:pt idx="250">
                  <c:v>20.067561837575543</c:v>
                </c:pt>
                <c:pt idx="251">
                  <c:v>20.01163212311014</c:v>
                </c:pt>
                <c:pt idx="252">
                  <c:v>19.955589990596032</c:v>
                </c:pt>
                <c:pt idx="253">
                  <c:v>19.89943985983103</c:v>
                </c:pt>
                <c:pt idx="254">
                  <c:v>19.84318608839267</c:v>
                </c:pt>
                <c:pt idx="255">
                  <c:v>19.786832972377066</c:v>
                </c:pt>
                <c:pt idx="256">
                  <c:v>19.730384747129779</c:v>
                </c:pt>
                <c:pt idx="257">
                  <c:v>19.67384558796812</c:v>
                </c:pt>
                <c:pt idx="258">
                  <c:v>19.617219610895575</c:v>
                </c:pt>
                <c:pt idx="259">
                  <c:v>19.560510873308093</c:v>
                </c:pt>
                <c:pt idx="260">
                  <c:v>19.503723374692417</c:v>
                </c:pt>
                <c:pt idx="261">
                  <c:v>19.446861057316607</c:v>
                </c:pt>
                <c:pt idx="262">
                  <c:v>19.389927806912755</c:v>
                </c:pt>
                <c:pt idx="263">
                  <c:v>19.332927453352021</c:v>
                </c:pt>
                <c:pt idx="264">
                  <c:v>19.275863771312046</c:v>
                </c:pt>
                <c:pt idx="265">
                  <c:v>19.21874048093688</c:v>
                </c:pt>
                <c:pt idx="266">
                  <c:v>19.16156124848948</c:v>
                </c:pt>
                <c:pt idx="267">
                  <c:v>19.104329686996781</c:v>
                </c:pt>
                <c:pt idx="268">
                  <c:v>19.047049356887605</c:v>
                </c:pt>
                <c:pt idx="269">
                  <c:v>18.989723766623239</c:v>
                </c:pt>
                <c:pt idx="270">
                  <c:v>18.932356373321053</c:v>
                </c:pt>
                <c:pt idx="271">
                  <c:v>18.874950583370964</c:v>
                </c:pt>
                <c:pt idx="272">
                  <c:v>18.817509753045009</c:v>
                </c:pt>
                <c:pt idx="273">
                  <c:v>18.760037189099943</c:v>
                </c:pt>
                <c:pt idx="274">
                  <c:v>18.702536149373206</c:v>
                </c:pt>
                <c:pt idx="275">
                  <c:v>18.645009843372005</c:v>
                </c:pt>
                <c:pt idx="276">
                  <c:v>18.587461432855758</c:v>
                </c:pt>
                <c:pt idx="277">
                  <c:v>18.529894032411999</c:v>
                </c:pt>
                <c:pt idx="278">
                  <c:v>18.472310710025841</c:v>
                </c:pt>
                <c:pt idx="279">
                  <c:v>18.414714487642808</c:v>
                </c:pt>
                <c:pt idx="280">
                  <c:v>18.3571083417255</c:v>
                </c:pt>
                <c:pt idx="281">
                  <c:v>18.299495203803787</c:v>
                </c:pt>
                <c:pt idx="282">
                  <c:v>18.241877961018997</c:v>
                </c:pt>
                <c:pt idx="283">
                  <c:v>18.184259456661646</c:v>
                </c:pt>
                <c:pt idx="284">
                  <c:v>18.126642490703393</c:v>
                </c:pt>
                <c:pt idx="285">
                  <c:v>18.069029820322744</c:v>
                </c:pt>
                <c:pt idx="286">
                  <c:v>18.011424160424905</c:v>
                </c:pt>
                <c:pt idx="287">
                  <c:v>17.953828184155675</c:v>
                </c:pt>
                <c:pt idx="288">
                  <c:v>17.896244523409592</c:v>
                </c:pt>
                <c:pt idx="289">
                  <c:v>17.838675769332369</c:v>
                </c:pt>
                <c:pt idx="290">
                  <c:v>17.781124472817318</c:v>
                </c:pt>
                <c:pt idx="291">
                  <c:v>17.723593144996617</c:v>
                </c:pt>
                <c:pt idx="292">
                  <c:v>17.66608425772657</c:v>
                </c:pt>
                <c:pt idx="293">
                  <c:v>17.608600244067638</c:v>
                </c:pt>
                <c:pt idx="294">
                  <c:v>17.551143498758879</c:v>
                </c:pt>
                <c:pt idx="295">
                  <c:v>17.493716378687125</c:v>
                </c:pt>
                <c:pt idx="296">
                  <c:v>17.436321203350563</c:v>
                </c:pt>
                <c:pt idx="297">
                  <c:v>17.378960255317427</c:v>
                </c:pt>
                <c:pt idx="298">
                  <c:v>17.321635780679141</c:v>
                </c:pt>
                <c:pt idx="299">
                  <c:v>17.264349989498545</c:v>
                </c:pt>
                <c:pt idx="300">
                  <c:v>17.207105056252811</c:v>
                </c:pt>
                <c:pt idx="301">
                  <c:v>17.149903120271549</c:v>
                </c:pt>
                <c:pt idx="302">
                  <c:v>17.092746286169664</c:v>
                </c:pt>
                <c:pt idx="303">
                  <c:v>17.035636624275547</c:v>
                </c:pt>
                <c:pt idx="304">
                  <c:v>16.978576171054186</c:v>
                </c:pt>
                <c:pt idx="305">
                  <c:v>16.921566929525639</c:v>
                </c:pt>
                <c:pt idx="306">
                  <c:v>16.864610869678465</c:v>
                </c:pt>
                <c:pt idx="307">
                  <c:v>16.807709928878765</c:v>
                </c:pt>
                <c:pt idx="308">
                  <c:v>16.750866012274301</c:v>
                </c:pt>
                <c:pt idx="309">
                  <c:v>16.694080993194191</c:v>
                </c:pt>
                <c:pt idx="310">
                  <c:v>16.637356713543848</c:v>
                </c:pt>
                <c:pt idx="311">
                  <c:v>16.58069498419561</c:v>
                </c:pt>
                <c:pt idx="312">
                  <c:v>16.524097585374758</c:v>
                </c:pt>
                <c:pt idx="313">
                  <c:v>16.467566267041192</c:v>
                </c:pt>
                <c:pt idx="314">
                  <c:v>16.411102749266799</c:v>
                </c:pt>
                <c:pt idx="315">
                  <c:v>16.354708722608301</c:v>
                </c:pt>
                <c:pt idx="316">
                  <c:v>16.298385848476109</c:v>
                </c:pt>
                <c:pt idx="317">
                  <c:v>16.242135759498726</c:v>
                </c:pt>
                <c:pt idx="318">
                  <c:v>16.185960059883154</c:v>
                </c:pt>
                <c:pt idx="319">
                  <c:v>16.129860325771055</c:v>
                </c:pt>
                <c:pt idx="320">
                  <c:v>16.073838105590912</c:v>
                </c:pt>
                <c:pt idx="321">
                  <c:v>16.017894920406039</c:v>
                </c:pt>
                <c:pt idx="322">
                  <c:v>15.962032264258784</c:v>
                </c:pt>
                <c:pt idx="323">
                  <c:v>15.906251604510595</c:v>
                </c:pt>
                <c:pt idx="324">
                  <c:v>15.850554382178322</c:v>
                </c:pt>
                <c:pt idx="325">
                  <c:v>15.794942012266583</c:v>
                </c:pt>
                <c:pt idx="326">
                  <c:v>15.739415884096365</c:v>
                </c:pt>
                <c:pt idx="327">
                  <c:v>15.683977361629811</c:v>
                </c:pt>
                <c:pt idx="328">
                  <c:v>15.6286277837913</c:v>
                </c:pt>
                <c:pt idx="329">
                  <c:v>15.573368464784783</c:v>
                </c:pt>
                <c:pt idx="330">
                  <c:v>15.518200694407613</c:v>
                </c:pt>
                <c:pt idx="331">
                  <c:v>15.463125738360548</c:v>
                </c:pt>
                <c:pt idx="332">
                  <c:v>15.408144838554406</c:v>
                </c:pt>
                <c:pt idx="333">
                  <c:v>15.353259213413068</c:v>
                </c:pt>
                <c:pt idx="334">
                  <c:v>15.298470058172933</c:v>
                </c:pt>
                <c:pt idx="335">
                  <c:v>15.243778545179099</c:v>
                </c:pt>
                <c:pt idx="336">
                  <c:v>15.189185824178029</c:v>
                </c:pt>
                <c:pt idx="337">
                  <c:v>15.13469302260677</c:v>
                </c:pt>
                <c:pt idx="338">
                  <c:v>15.080301245879019</c:v>
                </c:pt>
                <c:pt idx="339">
                  <c:v>15.02601157766769</c:v>
                </c:pt>
                <c:pt idx="340">
                  <c:v>14.971825080184383</c:v>
                </c:pt>
                <c:pt idx="341">
                  <c:v>14.917742794455503</c:v>
                </c:pt>
                <c:pt idx="342">
                  <c:v>14.863765740595234</c:v>
                </c:pt>
                <c:pt idx="343">
                  <c:v>14.809894918075443</c:v>
                </c:pt>
                <c:pt idx="344">
                  <c:v>14.756131305992291</c:v>
                </c:pt>
                <c:pt idx="345">
                  <c:v>14.702475863329921</c:v>
                </c:pt>
                <c:pt idx="346">
                  <c:v>14.64892952922095</c:v>
                </c:pt>
                <c:pt idx="347">
                  <c:v>14.595493223204073</c:v>
                </c:pt>
                <c:pt idx="348">
                  <c:v>14.542167845478609</c:v>
                </c:pt>
                <c:pt idx="349">
                  <c:v>14.488954277156139</c:v>
                </c:pt>
                <c:pt idx="350">
                  <c:v>14.43585338050918</c:v>
                </c:pt>
                <c:pt idx="351">
                  <c:v>14.382865999216978</c:v>
                </c:pt>
                <c:pt idx="352">
                  <c:v>14.329992958608498</c:v>
                </c:pt>
                <c:pt idx="353">
                  <c:v>14.277235065902561</c:v>
                </c:pt>
                <c:pt idx="354">
                  <c:v>14.224593110445181</c:v>
                </c:pt>
                <c:pt idx="355">
                  <c:v>14.172067863944147</c:v>
                </c:pt>
                <c:pt idx="356">
                  <c:v>14.119660080700895</c:v>
                </c:pt>
                <c:pt idx="357">
                  <c:v>14.067370497839677</c:v>
                </c:pt>
                <c:pt idx="358">
                  <c:v>14.015199835534048</c:v>
                </c:pt>
                <c:pt idx="359">
                  <c:v>13.9631487972307</c:v>
                </c:pt>
                <c:pt idx="360">
                  <c:v>13.911218069870804</c:v>
                </c:pt>
                <c:pt idx="361">
                  <c:v>13.859408324108546</c:v>
                </c:pt>
                <c:pt idx="362">
                  <c:v>13.80772021452737</c:v>
                </c:pt>
                <c:pt idx="363">
                  <c:v>13.756154379853463</c:v>
                </c:pt>
                <c:pt idx="364">
                  <c:v>13.704711443167019</c:v>
                </c:pt>
                <c:pt idx="365">
                  <c:v>13.653392012110722</c:v>
                </c:pt>
                <c:pt idx="366">
                  <c:v>13.602196679096021</c:v>
                </c:pt>
                <c:pt idx="367">
                  <c:v>13.551126021506919</c:v>
                </c:pt>
                <c:pt idx="368">
                  <c:v>13.500180601901368</c:v>
                </c:pt>
                <c:pt idx="369">
                  <c:v>13.449360968210341</c:v>
                </c:pt>
                <c:pt idx="370">
                  <c:v>13.398667653934499</c:v>
                </c:pt>
                <c:pt idx="371">
                  <c:v>13.348101178338679</c:v>
                </c:pt>
                <c:pt idx="372">
                  <c:v>13.297662046643964</c:v>
                </c:pt>
                <c:pt idx="373">
                  <c:v>13.247350750217615</c:v>
                </c:pt>
                <c:pt idx="374">
                  <c:v>13.197167766760657</c:v>
                </c:pt>
                <c:pt idx="375">
                  <c:v>13.147113560493425</c:v>
                </c:pt>
                <c:pt idx="376">
                  <c:v>13.097188582338749</c:v>
                </c:pt>
                <c:pt idx="377">
                  <c:v>13.047393270103093</c:v>
                </c:pt>
                <c:pt idx="378">
                  <c:v>12.997728048655576</c:v>
                </c:pt>
                <c:pt idx="379">
                  <c:v>12.948193330104813</c:v>
                </c:pt>
                <c:pt idx="380">
                  <c:v>12.898789513973723</c:v>
                </c:pt>
                <c:pt idx="381">
                  <c:v>12.849516987372271</c:v>
                </c:pt>
                <c:pt idx="382">
                  <c:v>12.800376125168135</c:v>
                </c:pt>
                <c:pt idx="383">
                  <c:v>12.75136729015551</c:v>
                </c:pt>
                <c:pt idx="384">
                  <c:v>12.702490833221615</c:v>
                </c:pt>
                <c:pt idx="385">
                  <c:v>12.653747093511585</c:v>
                </c:pt>
                <c:pt idx="386">
                  <c:v>12.605136398591188</c:v>
                </c:pt>
                <c:pt idx="387">
                  <c:v>12.556659064607651</c:v>
                </c:pt>
                <c:pt idx="388">
                  <c:v>12.508315396448699</c:v>
                </c:pt>
                <c:pt idx="389">
                  <c:v>12.46010568789953</c:v>
                </c:pt>
                <c:pt idx="390">
                  <c:v>12.412030221798078</c:v>
                </c:pt>
                <c:pt idx="391">
                  <c:v>12.36408927018843</c:v>
                </c:pt>
                <c:pt idx="392">
                  <c:v>12.316283094472237</c:v>
                </c:pt>
                <c:pt idx="393">
                  <c:v>12.26861194555863</c:v>
                </c:pt>
                <c:pt idx="394">
                  <c:v>12.221076064012101</c:v>
                </c:pt>
                <c:pt idx="395">
                  <c:v>12.173675680198722</c:v>
                </c:pt>
                <c:pt idx="396">
                  <c:v>12.126411014430662</c:v>
                </c:pt>
                <c:pt idx="397">
                  <c:v>12.079282277108941</c:v>
                </c:pt>
                <c:pt idx="398">
                  <c:v>12.03228966886444</c:v>
                </c:pt>
                <c:pt idx="399">
                  <c:v>11.98543338069733</c:v>
                </c:pt>
                <c:pt idx="400">
                  <c:v>11.938713594114772</c:v>
                </c:pt>
                <c:pt idx="401">
                  <c:v>11.892130481267014</c:v>
                </c:pt>
                <c:pt idx="402">
                  <c:v>11.845684205081808</c:v>
                </c:pt>
                <c:pt idx="403">
                  <c:v>11.799374919397247</c:v>
                </c:pt>
                <c:pt idx="404">
                  <c:v>11.753202769093056</c:v>
                </c:pt>
                <c:pt idx="405">
                  <c:v>11.707167890220269</c:v>
                </c:pt>
                <c:pt idx="406">
                  <c:v>11.661270410129321</c:v>
                </c:pt>
                <c:pt idx="407">
                  <c:v>11.615510447596709</c:v>
                </c:pt>
                <c:pt idx="408">
                  <c:v>11.569888112950052</c:v>
                </c:pt>
                <c:pt idx="409">
                  <c:v>11.524403508191593</c:v>
                </c:pt>
                <c:pt idx="410">
                  <c:v>11.479056727120435</c:v>
                </c:pt>
                <c:pt idx="411">
                  <c:v>11.43384785545306</c:v>
                </c:pt>
                <c:pt idx="412">
                  <c:v>11.388776970942548</c:v>
                </c:pt>
                <c:pt idx="413">
                  <c:v>11.343844143496288</c:v>
                </c:pt>
                <c:pt idx="414">
                  <c:v>11.2990494352924</c:v>
                </c:pt>
                <c:pt idx="415">
                  <c:v>11.254392900894526</c:v>
                </c:pt>
                <c:pt idx="416">
                  <c:v>11.209874587365469</c:v>
                </c:pt>
                <c:pt idx="417">
                  <c:v>11.165494534379322</c:v>
                </c:pt>
                <c:pt idx="418">
                  <c:v>11.121252774332302</c:v>
                </c:pt>
                <c:pt idx="419">
                  <c:v>11.077149332452201</c:v>
                </c:pt>
                <c:pt idx="420">
                  <c:v>11.033184226906494</c:v>
                </c:pt>
                <c:pt idx="421">
                  <c:v>10.989357468909336</c:v>
                </c:pt>
                <c:pt idx="422">
                  <c:v>10.945669062826957</c:v>
                </c:pt>
                <c:pt idx="423">
                  <c:v>10.902119006281938</c:v>
                </c:pt>
                <c:pt idx="424">
                  <c:v>10.858707290256264</c:v>
                </c:pt>
                <c:pt idx="425">
                  <c:v>10.815433899193144</c:v>
                </c:pt>
                <c:pt idx="426">
                  <c:v>10.772298811097324</c:v>
                </c:pt>
                <c:pt idx="427">
                  <c:v>10.729301997634582</c:v>
                </c:pt>
                <c:pt idx="428">
                  <c:v>10.686443424229671</c:v>
                </c:pt>
                <c:pt idx="429">
                  <c:v>10.643723050163302</c:v>
                </c:pt>
                <c:pt idx="430">
                  <c:v>10.601140828667775</c:v>
                </c:pt>
                <c:pt idx="431">
                  <c:v>10.558696707021547</c:v>
                </c:pt>
                <c:pt idx="432">
                  <c:v>10.516390626642591</c:v>
                </c:pt>
                <c:pt idx="433">
                  <c:v>10.474222523180725</c:v>
                </c:pt>
                <c:pt idx="434">
                  <c:v>10.432192326608595</c:v>
                </c:pt>
                <c:pt idx="435">
                  <c:v>10.390299961311742</c:v>
                </c:pt>
                <c:pt idx="436">
                  <c:v>10.348545346177474</c:v>
                </c:pt>
                <c:pt idx="437">
                  <c:v>10.306928394682705</c:v>
                </c:pt>
                <c:pt idx="438">
                  <c:v>10.265449014980623</c:v>
                </c:pt>
                <c:pt idx="439">
                  <c:v>10.224107109986347</c:v>
                </c:pt>
                <c:pt idx="440">
                  <c:v>10.182902577461602</c:v>
                </c:pt>
                <c:pt idx="441">
                  <c:v>10.141835310098132</c:v>
                </c:pt>
                <c:pt idx="442">
                  <c:v>10.10090519560047</c:v>
                </c:pt>
                <c:pt idx="443">
                  <c:v>10.060112116767181</c:v>
                </c:pt>
                <c:pt idx="444">
                  <c:v>10.019455951571523</c:v>
                </c:pt>
                <c:pt idx="445">
                  <c:v>9.9789365732409347</c:v>
                </c:pt>
                <c:pt idx="446">
                  <c:v>9.9385538503355484</c:v>
                </c:pt>
                <c:pt idx="447">
                  <c:v>9.8983076468256908</c:v>
                </c:pt>
                <c:pt idx="448">
                  <c:v>9.8581978221686004</c:v>
                </c:pt>
                <c:pt idx="449">
                  <c:v>9.8182242313839385</c:v>
                </c:pt>
                <c:pt idx="450">
                  <c:v>9.7783867251285557</c:v>
                </c:pt>
                <c:pt idx="451">
                  <c:v>9.7386851497702587</c:v>
                </c:pt>
                <c:pt idx="452">
                  <c:v>9.699119347460611</c:v>
                </c:pt>
                <c:pt idx="453">
                  <c:v>9.65968915620698</c:v>
                </c:pt>
                <c:pt idx="454">
                  <c:v>9.6203944099434455</c:v>
                </c:pt>
                <c:pt idx="455">
                  <c:v>9.5812349386010904</c:v>
                </c:pt>
                <c:pt idx="456">
                  <c:v>9.5422105681771932</c:v>
                </c:pt>
                <c:pt idx="457">
                  <c:v>9.503321120803724</c:v>
                </c:pt>
                <c:pt idx="458">
                  <c:v>9.4645664148147777</c:v>
                </c:pt>
                <c:pt idx="459">
                  <c:v>9.4259462648134509</c:v>
                </c:pt>
                <c:pt idx="460">
                  <c:v>9.3874604817375218</c:v>
                </c:pt>
                <c:pt idx="461">
                  <c:v>9.3491088729246847</c:v>
                </c:pt>
                <c:pt idx="462">
                  <c:v>9.3108912421766146</c:v>
                </c:pt>
                <c:pt idx="463">
                  <c:v>9.2728073898225123</c:v>
                </c:pt>
                <c:pt idx="464">
                  <c:v>9.2348571127816399</c:v>
                </c:pt>
                <c:pt idx="465">
                  <c:v>9.1970402046251838</c:v>
                </c:pt>
                <c:pt idx="466">
                  <c:v>9.1593564556372442</c:v>
                </c:pt>
                <c:pt idx="467">
                  <c:v>9.1218056528751905</c:v>
                </c:pt>
                <c:pt idx="468">
                  <c:v>9.0843875802291159</c:v>
                </c:pt>
                <c:pt idx="469">
                  <c:v>9.0471020184805813</c:v>
                </c:pt>
                <c:pt idx="470">
                  <c:v>9.0099487453606706</c:v>
                </c:pt>
                <c:pt idx="471">
                  <c:v>8.9729275356072034</c:v>
                </c:pt>
                <c:pt idx="472">
                  <c:v>8.9360381610212638</c:v>
                </c:pt>
                <c:pt idx="473">
                  <c:v>8.8992803905231703</c:v>
                </c:pt>
                <c:pt idx="474">
                  <c:v>8.8626539902072974</c:v>
                </c:pt>
                <c:pt idx="475">
                  <c:v>8.8261587233968015</c:v>
                </c:pt>
                <c:pt idx="476">
                  <c:v>8.7897943506970773</c:v>
                </c:pt>
                <c:pt idx="477">
                  <c:v>8.753560630048872</c:v>
                </c:pt>
                <c:pt idx="478">
                  <c:v>8.7174573167806528</c:v>
                </c:pt>
                <c:pt idx="479">
                  <c:v>8.6814841636601638</c:v>
                </c:pt>
                <c:pt idx="480">
                  <c:v>8.6456409209455884</c:v>
                </c:pt>
                <c:pt idx="481">
                  <c:v>8.6099273364356925</c:v>
                </c:pt>
                <c:pt idx="482">
                  <c:v>8.5743431555197311</c:v>
                </c:pt>
                <c:pt idx="483">
                  <c:v>8.538888121226293</c:v>
                </c:pt>
                <c:pt idx="484">
                  <c:v>8.5035619742718556</c:v>
                </c:pt>
                <c:pt idx="485">
                  <c:v>8.4683644531085456</c:v>
                </c:pt>
                <c:pt idx="486">
                  <c:v>8.4332952939712857</c:v>
                </c:pt>
                <c:pt idx="487">
                  <c:v>8.3983542309243635</c:v>
                </c:pt>
                <c:pt idx="488">
                  <c:v>8.363540995907373</c:v>
                </c:pt>
                <c:pt idx="489">
                  <c:v>8.3288553187805672</c:v>
                </c:pt>
                <c:pt idx="490">
                  <c:v>8.2942969273696949</c:v>
                </c:pt>
                <c:pt idx="491">
                  <c:v>8.2598655475100102</c:v>
                </c:pt>
                <c:pt idx="492">
                  <c:v>8.2255609030900523</c:v>
                </c:pt>
                <c:pt idx="493">
                  <c:v>8.1913827160945516</c:v>
                </c:pt>
                <c:pt idx="494">
                  <c:v>8.157330706646972</c:v>
                </c:pt>
                <c:pt idx="495">
                  <c:v>8.1234045930513101</c:v>
                </c:pt>
                <c:pt idx="496">
                  <c:v>8.0896040918335927</c:v>
                </c:pt>
                <c:pt idx="497">
                  <c:v>8.0559289177825697</c:v>
                </c:pt>
                <c:pt idx="498">
                  <c:v>8.0223787839900176</c:v>
                </c:pt>
                <c:pt idx="499">
                  <c:v>7.9889534018904813</c:v>
                </c:pt>
                <c:pt idx="500">
                  <c:v>7.9556524813005236</c:v>
                </c:pt>
                <c:pt idx="501">
                  <c:v>7.922475730457343</c:v>
                </c:pt>
                <c:pt idx="502">
                  <c:v>7.889422856056961</c:v>
                </c:pt>
                <c:pt idx="503">
                  <c:v>7.8564935632919513</c:v>
                </c:pt>
                <c:pt idx="504">
                  <c:v>7.8236875558885801</c:v>
                </c:pt>
                <c:pt idx="505">
                  <c:v>7.7910045361433875</c:v>
                </c:pt>
                <c:pt idx="506">
                  <c:v>7.7584442049595523</c:v>
                </c:pt>
                <c:pt idx="507">
                  <c:v>7.7260062618824161</c:v>
                </c:pt>
                <c:pt idx="508">
                  <c:v>7.6936904051347375</c:v>
                </c:pt>
                <c:pt idx="509">
                  <c:v>7.6614963316515059</c:v>
                </c:pt>
                <c:pt idx="510">
                  <c:v>7.6294237371141644</c:v>
                </c:pt>
                <c:pt idx="511">
                  <c:v>7.5974723159843558</c:v>
                </c:pt>
                <c:pt idx="512">
                  <c:v>7.565641761537452</c:v>
                </c:pt>
                <c:pt idx="513">
                  <c:v>7.5339317658952929</c:v>
                </c:pt>
                <c:pt idx="514">
                  <c:v>7.5023420200586992</c:v>
                </c:pt>
                <c:pt idx="515">
                  <c:v>7.4708722139394812</c:v>
                </c:pt>
                <c:pt idx="516">
                  <c:v>7.4395220363920673</c:v>
                </c:pt>
                <c:pt idx="517">
                  <c:v>7.4082911752446234</c:v>
                </c:pt>
                <c:pt idx="518">
                  <c:v>7.3771793173296905</c:v>
                </c:pt>
                <c:pt idx="519">
                  <c:v>7.3461861485146365</c:v>
                </c:pt>
                <c:pt idx="520">
                  <c:v>7.315311353731464</c:v>
                </c:pt>
                <c:pt idx="521">
                  <c:v>7.2845546170062585</c:v>
                </c:pt>
                <c:pt idx="522">
                  <c:v>7.2539156214882965</c:v>
                </c:pt>
                <c:pt idx="523">
                  <c:v>7.2233940494787676</c:v>
                </c:pt>
                <c:pt idx="524">
                  <c:v>7.1929895824589334</c:v>
                </c:pt>
                <c:pt idx="525">
                  <c:v>7.1627019011180675</c:v>
                </c:pt>
                <c:pt idx="526">
                  <c:v>7.1325306853809884</c:v>
                </c:pt>
                <c:pt idx="527">
                  <c:v>7.1024756144350976</c:v>
                </c:pt>
                <c:pt idx="528">
                  <c:v>7.0725363667571362</c:v>
                </c:pt>
                <c:pt idx="529">
                  <c:v>7.0427126201395875</c:v>
                </c:pt>
                <c:pt idx="530">
                  <c:v>7.0130040517166199</c:v>
                </c:pt>
                <c:pt idx="531">
                  <c:v>6.9834103379896844</c:v>
                </c:pt>
                <c:pt idx="532">
                  <c:v>6.9539311548528637</c:v>
                </c:pt>
                <c:pt idx="533">
                  <c:v>6.924566177617729</c:v>
                </c:pt>
                <c:pt idx="534">
                  <c:v>6.895315081037916</c:v>
                </c:pt>
                <c:pt idx="535">
                  <c:v>6.866177539333294</c:v>
                </c:pt>
                <c:pt idx="536">
                  <c:v>6.8371532262138786</c:v>
                </c:pt>
                <c:pt idx="537">
                  <c:v>6.8082418149033472</c:v>
                </c:pt>
                <c:pt idx="538">
                  <c:v>6.7794429781621872</c:v>
                </c:pt>
                <c:pt idx="539">
                  <c:v>6.7507563883106485</c:v>
                </c:pt>
                <c:pt idx="540">
                  <c:v>6.7221817172511509</c:v>
                </c:pt>
                <c:pt idx="541">
                  <c:v>6.6937186364906225</c:v>
                </c:pt>
                <c:pt idx="542">
                  <c:v>6.66536681716227</c:v>
                </c:pt>
                <c:pt idx="543">
                  <c:v>6.6371259300472589</c:v>
                </c:pt>
                <c:pt idx="544">
                  <c:v>6.6089956455958454</c:v>
                </c:pt>
                <c:pt idx="545">
                  <c:v>6.580975633948503</c:v>
                </c:pt>
                <c:pt idx="546">
                  <c:v>6.5530655649563707</c:v>
                </c:pt>
                <c:pt idx="547">
                  <c:v>6.5252651082017694</c:v>
                </c:pt>
                <c:pt idx="548">
                  <c:v>6.4975739330181241</c:v>
                </c:pt>
                <c:pt idx="549">
                  <c:v>6.469991708509828</c:v>
                </c:pt>
                <c:pt idx="550">
                  <c:v>6.442518103571623</c:v>
                </c:pt>
                <c:pt idx="551">
                  <c:v>6.4151527869077833</c:v>
                </c:pt>
                <c:pt idx="552">
                  <c:v>6.3878954270511024</c:v>
                </c:pt>
                <c:pt idx="553">
                  <c:v>6.3607456923813732</c:v>
                </c:pt>
                <c:pt idx="554">
                  <c:v>6.3337032511438007</c:v>
                </c:pt>
                <c:pt idx="555">
                  <c:v>6.3067677714671007</c:v>
                </c:pt>
                <c:pt idx="556">
                  <c:v>6.27993892138121</c:v>
                </c:pt>
                <c:pt idx="557">
                  <c:v>6.2532163688348517</c:v>
                </c:pt>
                <c:pt idx="558">
                  <c:v>6.2265997817128227</c:v>
                </c:pt>
                <c:pt idx="559">
                  <c:v>6.2000888278529604</c:v>
                </c:pt>
                <c:pt idx="560">
                  <c:v>6.1736831750629353</c:v>
                </c:pt>
                <c:pt idx="561">
                  <c:v>6.1473824911366535</c:v>
                </c:pt>
                <c:pt idx="562">
                  <c:v>6.1211864438706396</c:v>
                </c:pt>
                <c:pt idx="563">
                  <c:v>6.0950947010798702</c:v>
                </c:pt>
                <c:pt idx="564">
                  <c:v>6.0691069306136489</c:v>
                </c:pt>
                <c:pt idx="565">
                  <c:v>6.0432228003710771</c:v>
                </c:pt>
                <c:pt idx="566">
                  <c:v>6.0174419783162589</c:v>
                </c:pt>
                <c:pt idx="567">
                  <c:v>5.9917641324934374</c:v>
                </c:pt>
                <c:pt idx="568">
                  <c:v>5.9661889310417031</c:v>
                </c:pt>
                <c:pt idx="569">
                  <c:v>5.9407160422096208</c:v>
                </c:pt>
                <c:pt idx="570">
                  <c:v>5.915345134369578</c:v>
                </c:pt>
                <c:pt idx="571">
                  <c:v>5.8900758760317986</c:v>
                </c:pt>
                <c:pt idx="572">
                  <c:v>5.8649079358583549</c:v>
                </c:pt>
                <c:pt idx="573">
                  <c:v>5.8398409826768187</c:v>
                </c:pt>
                <c:pt idx="574">
                  <c:v>5.8148746854936473</c:v>
                </c:pt>
                <c:pt idx="575">
                  <c:v>5.7900087135075591</c:v>
                </c:pt>
                <c:pt idx="576">
                  <c:v>5.7652427361223815</c:v>
                </c:pt>
                <c:pt idx="577">
                  <c:v>5.7405764229600464</c:v>
                </c:pt>
                <c:pt idx="578">
                  <c:v>5.7160094438731317</c:v>
                </c:pt>
                <c:pt idx="579">
                  <c:v>5.6915414689572934</c:v>
                </c:pt>
                <c:pt idx="580">
                  <c:v>5.6671721685634404</c:v>
                </c:pt>
                <c:pt idx="581">
                  <c:v>5.6429012133098002</c:v>
                </c:pt>
                <c:pt idx="582">
                  <c:v>5.6187282740936935</c:v>
                </c:pt>
                <c:pt idx="583">
                  <c:v>5.5946530221032296</c:v>
                </c:pt>
                <c:pt idx="584">
                  <c:v>5.5706751288286327</c:v>
                </c:pt>
                <c:pt idx="585">
                  <c:v>5.5467942660735865</c:v>
                </c:pt>
                <c:pt idx="586">
                  <c:v>5.523010105966212</c:v>
                </c:pt>
                <c:pt idx="587">
                  <c:v>5.4993223209700082</c:v>
                </c:pt>
                <c:pt idx="588">
                  <c:v>5.4757305838944887</c:v>
                </c:pt>
                <c:pt idx="589">
                  <c:v>5.4522345679057329</c:v>
                </c:pt>
                <c:pt idx="590">
                  <c:v>5.4288339465366882</c:v>
                </c:pt>
                <c:pt idx="591">
                  <c:v>5.4055283936973719</c:v>
                </c:pt>
                <c:pt idx="592">
                  <c:v>5.3823175836847659</c:v>
                </c:pt>
                <c:pt idx="593">
                  <c:v>5.3592011911927697</c:v>
                </c:pt>
                <c:pt idx="594">
                  <c:v>5.3361788913216879</c:v>
                </c:pt>
                <c:pt idx="595">
                  <c:v>5.313250359587852</c:v>
                </c:pt>
                <c:pt idx="596">
                  <c:v>5.290415271932841</c:v>
                </c:pt>
                <c:pt idx="597">
                  <c:v>5.2676733047326563</c:v>
                </c:pt>
                <c:pt idx="598">
                  <c:v>5.2450241348067212</c:v>
                </c:pt>
                <c:pt idx="599">
                  <c:v>5.2224674394267057</c:v>
                </c:pt>
                <c:pt idx="600">
                  <c:v>5.2000028963252118</c:v>
                </c:pt>
                <c:pt idx="601">
                  <c:v>5.1776301837043137</c:v>
                </c:pt>
                <c:pt idx="602">
                  <c:v>5.1553489802438275</c:v>
                </c:pt>
                <c:pt idx="603">
                  <c:v>5.133158965109673</c:v>
                </c:pt>
                <c:pt idx="604">
                  <c:v>5.1110598179618245</c:v>
                </c:pt>
                <c:pt idx="605">
                  <c:v>5.0890512189622825</c:v>
                </c:pt>
                <c:pt idx="606">
                  <c:v>5.0671328487828582</c:v>
                </c:pt>
                <c:pt idx="607">
                  <c:v>5.0453043886127711</c:v>
                </c:pt>
                <c:pt idx="608">
                  <c:v>5.0235655201662013</c:v>
                </c:pt>
                <c:pt idx="609">
                  <c:v>5.0019159256895804</c:v>
                </c:pt>
                <c:pt idx="610">
                  <c:v>4.980355287968778</c:v>
                </c:pt>
                <c:pt idx="611">
                  <c:v>4.9588832903363365</c:v>
                </c:pt>
                <c:pt idx="612">
                  <c:v>4.9374996166782221</c:v>
                </c:pt>
                <c:pt idx="613">
                  <c:v>4.9162039514407514</c:v>
                </c:pt>
                <c:pt idx="614">
                  <c:v>4.8949959796372422</c:v>
                </c:pt>
                <c:pt idx="615">
                  <c:v>4.8738753868545315</c:v>
                </c:pt>
                <c:pt idx="616">
                  <c:v>4.8528418592595113</c:v>
                </c:pt>
                <c:pt idx="617">
                  <c:v>4.8318950836052679</c:v>
                </c:pt>
                <c:pt idx="618">
                  <c:v>4.8110347472373691</c:v>
                </c:pt>
                <c:pt idx="619">
                  <c:v>4.7902605380998722</c:v>
                </c:pt>
                <c:pt idx="620">
                  <c:v>4.7695721447412796</c:v>
                </c:pt>
                <c:pt idx="621">
                  <c:v>4.7489692563202555</c:v>
                </c:pt>
                <c:pt idx="622">
                  <c:v>4.7284515626114736</c:v>
                </c:pt>
                <c:pt idx="623">
                  <c:v>4.7080187540110634</c:v>
                </c:pt>
                <c:pt idx="624">
                  <c:v>4.687670521542139</c:v>
                </c:pt>
                <c:pt idx="625">
                  <c:v>4.6674065568600929</c:v>
                </c:pt>
                <c:pt idx="626">
                  <c:v>4.6472265522578526</c:v>
                </c:pt>
                <c:pt idx="627">
                  <c:v>4.6271302006710462</c:v>
                </c:pt>
                <c:pt idx="628">
                  <c:v>4.6071171956829637</c:v>
                </c:pt>
                <c:pt idx="629">
                  <c:v>4.5871872315294455</c:v>
                </c:pt>
                <c:pt idx="630">
                  <c:v>4.5673400031037454</c:v>
                </c:pt>
                <c:pt idx="631">
                  <c:v>4.5475752059612136</c:v>
                </c:pt>
                <c:pt idx="632">
                  <c:v>4.5278925363238374</c:v>
                </c:pt>
                <c:pt idx="633">
                  <c:v>4.5082916910847706</c:v>
                </c:pt>
                <c:pt idx="634">
                  <c:v>4.4887723678127225</c:v>
                </c:pt>
                <c:pt idx="635">
                  <c:v>4.4693342647562098</c:v>
                </c:pt>
                <c:pt idx="636">
                  <c:v>4.4499770808478356</c:v>
                </c:pt>
                <c:pt idx="637">
                  <c:v>4.4307005157082751</c:v>
                </c:pt>
                <c:pt idx="638">
                  <c:v>4.4115042696503366</c:v>
                </c:pt>
                <c:pt idx="639">
                  <c:v>4.3923880436828622</c:v>
                </c:pt>
                <c:pt idx="640">
                  <c:v>4.3733515395145082</c:v>
                </c:pt>
                <c:pt idx="641">
                  <c:v>4.3543944595575015</c:v>
                </c:pt>
                <c:pt idx="642">
                  <c:v>4.3355165069311914</c:v>
                </c:pt>
                <c:pt idx="643">
                  <c:v>4.3167173854657452</c:v>
                </c:pt>
                <c:pt idx="644">
                  <c:v>4.2979967997054045</c:v>
                </c:pt>
                <c:pt idx="645">
                  <c:v>4.2793544549120268</c:v>
                </c:pt>
                <c:pt idx="646">
                  <c:v>4.2607900570681814</c:v>
                </c:pt>
                <c:pt idx="647">
                  <c:v>4.2423033128805256</c:v>
                </c:pt>
                <c:pt idx="648">
                  <c:v>4.2238939297827605</c:v>
                </c:pt>
                <c:pt idx="649">
                  <c:v>4.205561615938743</c:v>
                </c:pt>
                <c:pt idx="650">
                  <c:v>4.1873060802454569</c:v>
                </c:pt>
                <c:pt idx="651">
                  <c:v>4.169127032335731</c:v>
                </c:pt>
                <c:pt idx="652">
                  <c:v>4.1510241825812262</c:v>
                </c:pt>
                <c:pt idx="653">
                  <c:v>4.1329972420949632</c:v>
                </c:pt>
                <c:pt idx="654">
                  <c:v>4.1150459227340903</c:v>
                </c:pt>
                <c:pt idx="655">
                  <c:v>4.0971699371022989</c:v>
                </c:pt>
                <c:pt idx="656">
                  <c:v>4.079368998552483</c:v>
                </c:pt>
                <c:pt idx="657">
                  <c:v>4.0616428211889577</c:v>
                </c:pt>
                <c:pt idx="658">
                  <c:v>4.0439911198698679</c:v>
                </c:pt>
                <c:pt idx="659">
                  <c:v>4.0264136102095076</c:v>
                </c:pt>
                <c:pt idx="660">
                  <c:v>4.008910008580453</c:v>
                </c:pt>
                <c:pt idx="661">
                  <c:v>3.9914800321156361</c:v>
                </c:pt>
                <c:pt idx="662">
                  <c:v>3.9741233987104789</c:v>
                </c:pt>
                <c:pt idx="663">
                  <c:v>3.9568398270248437</c:v>
                </c:pt>
                <c:pt idx="664">
                  <c:v>3.9396290364848974</c:v>
                </c:pt>
                <c:pt idx="665">
                  <c:v>3.9224907472850754</c:v>
                </c:pt>
                <c:pt idx="666">
                  <c:v>3.9054246803897406</c:v>
                </c:pt>
                <c:pt idx="667">
                  <c:v>3.8884305575349862</c:v>
                </c:pt>
                <c:pt idx="668">
                  <c:v>3.8715081012302544</c:v>
                </c:pt>
                <c:pt idx="669">
                  <c:v>3.8546570347599043</c:v>
                </c:pt>
                <c:pt idx="670">
                  <c:v>3.8378770821848591</c:v>
                </c:pt>
                <c:pt idx="671">
                  <c:v>3.821167968343929</c:v>
                </c:pt>
                <c:pt idx="672">
                  <c:v>3.8045294188552652</c:v>
                </c:pt>
                <c:pt idx="673">
                  <c:v>3.7879611601177894</c:v>
                </c:pt>
                <c:pt idx="674">
                  <c:v>3.7714629193124276</c:v>
                </c:pt>
                <c:pt idx="675">
                  <c:v>3.7550344244033038</c:v>
                </c:pt>
                <c:pt idx="676">
                  <c:v>3.738675404138994</c:v>
                </c:pt>
                <c:pt idx="677">
                  <c:v>3.7223855880535992</c:v>
                </c:pt>
                <c:pt idx="678">
                  <c:v>3.7061647064678693</c:v>
                </c:pt>
                <c:pt idx="679">
                  <c:v>3.6900124904901168</c:v>
                </c:pt>
                <c:pt idx="680">
                  <c:v>3.6739286720172966</c:v>
                </c:pt>
                <c:pt idx="681">
                  <c:v>3.6579129837358342</c:v>
                </c:pt>
                <c:pt idx="682">
                  <c:v>3.6419651591225266</c:v>
                </c:pt>
                <c:pt idx="683">
                  <c:v>3.6260849324452722</c:v>
                </c:pt>
                <c:pt idx="684">
                  <c:v>3.6102720387639127</c:v>
                </c:pt>
                <c:pt idx="685">
                  <c:v>3.5945262139309198</c:v>
                </c:pt>
                <c:pt idx="686">
                  <c:v>3.5788471945920026</c:v>
                </c:pt>
                <c:pt idx="687">
                  <c:v>3.5632347181867225</c:v>
                </c:pt>
                <c:pt idx="688">
                  <c:v>3.5476885229491311</c:v>
                </c:pt>
                <c:pt idx="689">
                  <c:v>3.5322083479081923</c:v>
                </c:pt>
                <c:pt idx="690">
                  <c:v>3.5167939328882638</c:v>
                </c:pt>
                <c:pt idx="691">
                  <c:v>3.5014450185095773</c:v>
                </c:pt>
                <c:pt idx="692">
                  <c:v>3.4861613461885281</c:v>
                </c:pt>
                <c:pt idx="693">
                  <c:v>3.4709426581380978</c:v>
                </c:pt>
                <c:pt idx="694">
                  <c:v>3.4557886973681016</c:v>
                </c:pt>
                <c:pt idx="695">
                  <c:v>3.4406992076853493</c:v>
                </c:pt>
                <c:pt idx="696">
                  <c:v>3.4256739336939792</c:v>
                </c:pt>
                <c:pt idx="697">
                  <c:v>3.4107126207956027</c:v>
                </c:pt>
                <c:pt idx="698">
                  <c:v>3.3958150151893642</c:v>
                </c:pt>
                <c:pt idx="699">
                  <c:v>3.3809808638720278</c:v>
                </c:pt>
                <c:pt idx="700">
                  <c:v>3.3662099146380351</c:v>
                </c:pt>
                <c:pt idx="701">
                  <c:v>3.3515019160795347</c:v>
                </c:pt>
                <c:pt idx="702">
                  <c:v>3.3368566175863381</c:v>
                </c:pt>
                <c:pt idx="703">
                  <c:v>3.3222737693457893</c:v>
                </c:pt>
                <c:pt idx="704">
                  <c:v>3.3077531223426924</c:v>
                </c:pt>
                <c:pt idx="705">
                  <c:v>3.2932944283591934</c:v>
                </c:pt>
                <c:pt idx="706">
                  <c:v>3.2788974399745059</c:v>
                </c:pt>
                <c:pt idx="707">
                  <c:v>3.2645619105648076</c:v>
                </c:pt>
                <c:pt idx="708">
                  <c:v>3.2502875943028777</c:v>
                </c:pt>
                <c:pt idx="709">
                  <c:v>3.2360742461578922</c:v>
                </c:pt>
                <c:pt idx="710">
                  <c:v>3.2219216218950462</c:v>
                </c:pt>
                <c:pt idx="711">
                  <c:v>3.2078294780751602</c:v>
                </c:pt>
                <c:pt idx="712">
                  <c:v>3.1937975720544056</c:v>
                </c:pt>
                <c:pt idx="713">
                  <c:v>3.1798256619837919</c:v>
                </c:pt>
                <c:pt idx="714">
                  <c:v>3.1659135068086908</c:v>
                </c:pt>
                <c:pt idx="715">
                  <c:v>3.1520608662684682</c:v>
                </c:pt>
                <c:pt idx="716">
                  <c:v>3.1382675008958612</c:v>
                </c:pt>
                <c:pt idx="717">
                  <c:v>3.1245331720163811</c:v>
                </c:pt>
                <c:pt idx="718">
                  <c:v>3.1108576417479488</c:v>
                </c:pt>
                <c:pt idx="719">
                  <c:v>3.0972406730000657</c:v>
                </c:pt>
                <c:pt idx="720">
                  <c:v>3.0836820294732461</c:v>
                </c:pt>
                <c:pt idx="721">
                  <c:v>3.0701814756584644</c:v>
                </c:pt>
                <c:pt idx="722">
                  <c:v>3.0567387768362821</c:v>
                </c:pt>
                <c:pt idx="723">
                  <c:v>3.0433536990762513</c:v>
                </c:pt>
                <c:pt idx="724">
                  <c:v>3.0300260092361277</c:v>
                </c:pt>
                <c:pt idx="725">
                  <c:v>3.0167554749610863</c:v>
                </c:pt>
                <c:pt idx="726">
                  <c:v>3.0035418646829641</c:v>
                </c:pt>
                <c:pt idx="727">
                  <c:v>2.9903849476193574</c:v>
                </c:pt>
                <c:pt idx="728">
                  <c:v>2.9772844937728804</c:v>
                </c:pt>
                <c:pt idx="729">
                  <c:v>2.9642402739301614</c:v>
                </c:pt>
                <c:pt idx="730">
                  <c:v>2.9512520596610701</c:v>
                </c:pt>
                <c:pt idx="731">
                  <c:v>2.9383196233176712</c:v>
                </c:pt>
                <c:pt idx="732">
                  <c:v>2.9254427380333654</c:v>
                </c:pt>
                <c:pt idx="733">
                  <c:v>2.9126211777218995</c:v>
                </c:pt>
                <c:pt idx="734">
                  <c:v>2.8998547170763049</c:v>
                </c:pt>
                <c:pt idx="735">
                  <c:v>2.8871431315680529</c:v>
                </c:pt>
                <c:pt idx="736">
                  <c:v>2.8744861974457452</c:v>
                </c:pt>
                <c:pt idx="737">
                  <c:v>2.8618836917343287</c:v>
                </c:pt>
                <c:pt idx="738">
                  <c:v>2.8493353922338138</c:v>
                </c:pt>
                <c:pt idx="739">
                  <c:v>2.8368410775183293</c:v>
                </c:pt>
                <c:pt idx="740">
                  <c:v>2.8244005269348418</c:v>
                </c:pt>
                <c:pt idx="741">
                  <c:v>2.8120135206021515</c:v>
                </c:pt>
                <c:pt idx="742">
                  <c:v>2.7996798394096261</c:v>
                </c:pt>
                <c:pt idx="743">
                  <c:v>2.7873992650160653</c:v>
                </c:pt>
                <c:pt idx="744">
                  <c:v>2.7751715798485095</c:v>
                </c:pt>
                <c:pt idx="745">
                  <c:v>2.7629965671010286</c:v>
                </c:pt>
                <c:pt idx="746">
                  <c:v>2.7508740107333871</c:v>
                </c:pt>
                <c:pt idx="747">
                  <c:v>2.7388036954699202</c:v>
                </c:pt>
                <c:pt idx="748">
                  <c:v>2.7267854067981827</c:v>
                </c:pt>
                <c:pt idx="749">
                  <c:v>2.7148189309676383</c:v>
                </c:pt>
                <c:pt idx="750">
                  <c:v>2.7029040549884669</c:v>
                </c:pt>
                <c:pt idx="751">
                  <c:v>2.6910405666300359</c:v>
                </c:pt>
                <c:pt idx="752">
                  <c:v>2.6792282544197805</c:v>
                </c:pt>
                <c:pt idx="753">
                  <c:v>2.6674669076416904</c:v>
                </c:pt>
                <c:pt idx="754">
                  <c:v>2.6557563163350277</c:v>
                </c:pt>
                <c:pt idx="755">
                  <c:v>2.6440962712928595</c:v>
                </c:pt>
                <c:pt idx="756">
                  <c:v>2.6324865640606876</c:v>
                </c:pt>
                <c:pt idx="757">
                  <c:v>2.6209269869350682</c:v>
                </c:pt>
                <c:pt idx="758">
                  <c:v>2.6094173329621264</c:v>
                </c:pt>
                <c:pt idx="759">
                  <c:v>2.5979573959361004</c:v>
                </c:pt>
                <c:pt idx="760">
                  <c:v>2.5865469703979618</c:v>
                </c:pt>
                <c:pt idx="761">
                  <c:v>2.5751858516337962</c:v>
                </c:pt>
                <c:pt idx="762">
                  <c:v>2.5638738356734541</c:v>
                </c:pt>
                <c:pt idx="763">
                  <c:v>2.552610719288976</c:v>
                </c:pt>
                <c:pt idx="764">
                  <c:v>2.5413962999930955</c:v>
                </c:pt>
                <c:pt idx="765">
                  <c:v>2.53023037603774</c:v>
                </c:pt>
                <c:pt idx="766">
                  <c:v>2.5191127464123273</c:v>
                </c:pt>
                <c:pt idx="767">
                  <c:v>2.5080432108425303</c:v>
                </c:pt>
                <c:pt idx="768">
                  <c:v>2.4970215697883686</c:v>
                </c:pt>
                <c:pt idx="769">
                  <c:v>2.4860476244428575</c:v>
                </c:pt>
                <c:pt idx="770">
                  <c:v>2.4751211767303465</c:v>
                </c:pt>
                <c:pt idx="771">
                  <c:v>2.4642420293049216</c:v>
                </c:pt>
                <c:pt idx="772">
                  <c:v>2.4534099855488019</c:v>
                </c:pt>
                <c:pt idx="773">
                  <c:v>2.4426248495706968</c:v>
                </c:pt>
                <c:pt idx="774">
                  <c:v>2.4318864262042044</c:v>
                </c:pt>
                <c:pt idx="775">
                  <c:v>2.4211945210061678</c:v>
                </c:pt>
                <c:pt idx="776">
                  <c:v>2.4105489402550448</c:v>
                </c:pt>
                <c:pt idx="777">
                  <c:v>2.3999494909491621</c:v>
                </c:pt>
                <c:pt idx="778">
                  <c:v>2.3893959808051588</c:v>
                </c:pt>
                <c:pt idx="779">
                  <c:v>2.3788882182562228</c:v>
                </c:pt>
                <c:pt idx="780">
                  <c:v>2.3684260124504508</c:v>
                </c:pt>
                <c:pt idx="781">
                  <c:v>2.3580091732491564</c:v>
                </c:pt>
                <c:pt idx="782">
                  <c:v>2.3476375112250825</c:v>
                </c:pt>
                <c:pt idx="783">
                  <c:v>2.3373108376608145</c:v>
                </c:pt>
                <c:pt idx="784">
                  <c:v>2.3270289645469746</c:v>
                </c:pt>
                <c:pt idx="785">
                  <c:v>2.3167917045804933</c:v>
                </c:pt>
                <c:pt idx="786">
                  <c:v>2.3065988711629033</c:v>
                </c:pt>
                <c:pt idx="787">
                  <c:v>2.29645027839861</c:v>
                </c:pt>
                <c:pt idx="788">
                  <c:v>2.2863457410931005</c:v>
                </c:pt>
                <c:pt idx="789">
                  <c:v>2.2762850747511401</c:v>
                </c:pt>
                <c:pt idx="790">
                  <c:v>2.2662680955751711</c:v>
                </c:pt>
                <c:pt idx="791">
                  <c:v>2.2562946204633336</c:v>
                </c:pt>
                <c:pt idx="792">
                  <c:v>2.2463644670078793</c:v>
                </c:pt>
                <c:pt idx="793">
                  <c:v>2.2364774534932077</c:v>
                </c:pt>
                <c:pt idx="794">
                  <c:v>2.2266333988941915</c:v>
                </c:pt>
                <c:pt idx="795">
                  <c:v>2.2168321228743588</c:v>
                </c:pt>
                <c:pt idx="796">
                  <c:v>2.2070734457840882</c:v>
                </c:pt>
                <c:pt idx="797">
                  <c:v>2.1973571886587453</c:v>
                </c:pt>
                <c:pt idx="798">
                  <c:v>2.1876831732169957</c:v>
                </c:pt>
                <c:pt idx="799">
                  <c:v>2.1780512218587682</c:v>
                </c:pt>
                <c:pt idx="800">
                  <c:v>2.1684611576637254</c:v>
                </c:pt>
                <c:pt idx="801">
                  <c:v>2.1589128043891543</c:v>
                </c:pt>
                <c:pt idx="802">
                  <c:v>2.1494059864682642</c:v>
                </c:pt>
                <c:pt idx="803">
                  <c:v>2.1399405290084106</c:v>
                </c:pt>
                <c:pt idx="804">
                  <c:v>2.1305162577890733</c:v>
                </c:pt>
                <c:pt idx="805">
                  <c:v>2.1211329992601966</c:v>
                </c:pt>
                <c:pt idx="806">
                  <c:v>2.1117905805401822</c:v>
                </c:pt>
                <c:pt idx="807">
                  <c:v>2.1024888294141273</c:v>
                </c:pt>
                <c:pt idx="808">
                  <c:v>2.0932275743319626</c:v>
                </c:pt>
                <c:pt idx="809">
                  <c:v>2.0840066444065304</c:v>
                </c:pt>
                <c:pt idx="810">
                  <c:v>2.0748258694117685</c:v>
                </c:pt>
                <c:pt idx="811">
                  <c:v>2.0656850797808</c:v>
                </c:pt>
                <c:pt idx="812">
                  <c:v>2.0565841066041175</c:v>
                </c:pt>
                <c:pt idx="813">
                  <c:v>2.0475227816276167</c:v>
                </c:pt>
                <c:pt idx="814">
                  <c:v>2.0385009372508209</c:v>
                </c:pt>
                <c:pt idx="815">
                  <c:v>2.0295184065249341</c:v>
                </c:pt>
                <c:pt idx="816">
                  <c:v>2.0205750231509447</c:v>
                </c:pt>
                <c:pt idx="817">
                  <c:v>2.0116706214777804</c:v>
                </c:pt>
                <c:pt idx="818">
                  <c:v>2.0028050365004018</c:v>
                </c:pt>
                <c:pt idx="819">
                  <c:v>1.9939781038578659</c:v>
                </c:pt>
                <c:pt idx="820">
                  <c:v>1.9851896598315215</c:v>
                </c:pt>
                <c:pt idx="821">
                  <c:v>1.976439541343032</c:v>
                </c:pt>
                <c:pt idx="822">
                  <c:v>1.9677275859524961</c:v>
                </c:pt>
                <c:pt idx="823">
                  <c:v>1.9590536318565719</c:v>
                </c:pt>
                <c:pt idx="824">
                  <c:v>1.9504175178865699</c:v>
                </c:pt>
                <c:pt idx="825">
                  <c:v>1.9418190835064744</c:v>
                </c:pt>
                <c:pt idx="826">
                  <c:v>1.9332581688111823</c:v>
                </c:pt>
                <c:pt idx="827">
                  <c:v>1.9247346145244373</c:v>
                </c:pt>
                <c:pt idx="828">
                  <c:v>1.9162482619970542</c:v>
                </c:pt>
                <c:pt idx="829">
                  <c:v>1.9077989532049104</c:v>
                </c:pt>
                <c:pt idx="830">
                  <c:v>1.8993865307470841</c:v>
                </c:pt>
                <c:pt idx="831">
                  <c:v>1.8910108378439328</c:v>
                </c:pt>
                <c:pt idx="832">
                  <c:v>1.8826717183352302</c:v>
                </c:pt>
                <c:pt idx="833">
                  <c:v>1.8743690166781162</c:v>
                </c:pt>
                <c:pt idx="834">
                  <c:v>1.8661025779453484</c:v>
                </c:pt>
                <c:pt idx="835">
                  <c:v>1.8578722478232521</c:v>
                </c:pt>
                <c:pt idx="836">
                  <c:v>1.8496778726099292</c:v>
                </c:pt>
                <c:pt idx="837">
                  <c:v>1.8415192992132214</c:v>
                </c:pt>
                <c:pt idx="838">
                  <c:v>1.8333963751488773</c:v>
                </c:pt>
                <c:pt idx="839">
                  <c:v>1.82530894853863</c:v>
                </c:pt>
                <c:pt idx="840">
                  <c:v>1.8172568681081902</c:v>
                </c:pt>
                <c:pt idx="841">
                  <c:v>1.8092399831855146</c:v>
                </c:pt>
                <c:pt idx="842">
                  <c:v>1.8012581436987094</c:v>
                </c:pt>
                <c:pt idx="843">
                  <c:v>1.7933112001741975</c:v>
                </c:pt>
                <c:pt idx="844">
                  <c:v>1.7853990037347685</c:v>
                </c:pt>
                <c:pt idx="845">
                  <c:v>1.7775214060977305</c:v>
                </c:pt>
                <c:pt idx="846">
                  <c:v>1.7696782595729745</c:v>
                </c:pt>
                <c:pt idx="847">
                  <c:v>1.7618694170609814</c:v>
                </c:pt>
                <c:pt idx="848">
                  <c:v>1.7540947320509876</c:v>
                </c:pt>
                <c:pt idx="849">
                  <c:v>1.7463540586190793</c:v>
                </c:pt>
                <c:pt idx="850">
                  <c:v>1.7386472514262423</c:v>
                </c:pt>
                <c:pt idx="851">
                  <c:v>1.7309741657164559</c:v>
                </c:pt>
                <c:pt idx="852">
                  <c:v>1.72333465731483</c:v>
                </c:pt>
                <c:pt idx="853">
                  <c:v>1.7157285826256556</c:v>
                </c:pt>
                <c:pt idx="854">
                  <c:v>1.7081557986304543</c:v>
                </c:pt>
                <c:pt idx="855">
                  <c:v>1.7006161628862173</c:v>
                </c:pt>
                <c:pt idx="856">
                  <c:v>1.6931095335233404</c:v>
                </c:pt>
                <c:pt idx="857">
                  <c:v>1.6856357692437887</c:v>
                </c:pt>
                <c:pt idx="858">
                  <c:v>1.6781947293192205</c:v>
                </c:pt>
                <c:pt idx="859">
                  <c:v>1.6707862735890813</c:v>
                </c:pt>
                <c:pt idx="860">
                  <c:v>1.6634102624586666</c:v>
                </c:pt>
                <c:pt idx="861">
                  <c:v>1.6560665568972472</c:v>
                </c:pt>
                <c:pt idx="862">
                  <c:v>1.6487550184361608</c:v>
                </c:pt>
                <c:pt idx="863">
                  <c:v>1.6414755091669504</c:v>
                </c:pt>
                <c:pt idx="864">
                  <c:v>1.6342278917394724</c:v>
                </c:pt>
                <c:pt idx="865">
                  <c:v>1.6270120293599466</c:v>
                </c:pt>
                <c:pt idx="866">
                  <c:v>1.6198277857891372</c:v>
                </c:pt>
                <c:pt idx="867">
                  <c:v>1.6126750253404607</c:v>
                </c:pt>
                <c:pt idx="868">
                  <c:v>1.6055536128780805</c:v>
                </c:pt>
                <c:pt idx="869">
                  <c:v>1.5984634138149705</c:v>
                </c:pt>
                <c:pt idx="870">
                  <c:v>1.5914042941111692</c:v>
                </c:pt>
                <c:pt idx="871">
                  <c:v>1.5843761202718161</c:v>
                </c:pt>
                <c:pt idx="872">
                  <c:v>1.5773787593452435</c:v>
                </c:pt>
                <c:pt idx="873">
                  <c:v>1.5704120789212319</c:v>
                </c:pt>
                <c:pt idx="874">
                  <c:v>1.5634759471290163</c:v>
                </c:pt>
                <c:pt idx="875">
                  <c:v>1.556570232635422</c:v>
                </c:pt>
                <c:pt idx="876">
                  <c:v>1.5496948046431498</c:v>
                </c:pt>
                <c:pt idx="877">
                  <c:v>1.542849532888722</c:v>
                </c:pt>
                <c:pt idx="878">
                  <c:v>1.5360342876407231</c:v>
                </c:pt>
                <c:pt idx="879">
                  <c:v>1.5292489396979363</c:v>
                </c:pt>
                <c:pt idx="880">
                  <c:v>1.5224933603874962</c:v>
                </c:pt>
                <c:pt idx="881">
                  <c:v>1.515767421563025</c:v>
                </c:pt>
                <c:pt idx="882">
                  <c:v>1.5090709956027422</c:v>
                </c:pt>
                <c:pt idx="883">
                  <c:v>1.5024039554077318</c:v>
                </c:pt>
                <c:pt idx="884">
                  <c:v>1.4957661743999633</c:v>
                </c:pt>
                <c:pt idx="885">
                  <c:v>1.4891575265205466</c:v>
                </c:pt>
                <c:pt idx="886">
                  <c:v>1.4825778862278529</c:v>
                </c:pt>
                <c:pt idx="887">
                  <c:v>1.4760271284957271</c:v>
                </c:pt>
                <c:pt idx="888">
                  <c:v>1.4695051288115937</c:v>
                </c:pt>
                <c:pt idx="889">
                  <c:v>1.4630117631746979</c:v>
                </c:pt>
                <c:pt idx="890">
                  <c:v>1.4565469080941693</c:v>
                </c:pt>
                <c:pt idx="891">
                  <c:v>1.450110440587363</c:v>
                </c:pt>
                <c:pt idx="892">
                  <c:v>1.4437022381779534</c:v>
                </c:pt>
                <c:pt idx="893">
                  <c:v>1.4373221788940427</c:v>
                </c:pt>
                <c:pt idx="894">
                  <c:v>1.4309701412665163</c:v>
                </c:pt>
                <c:pt idx="895">
                  <c:v>1.4246460043271072</c:v>
                </c:pt>
                <c:pt idx="896">
                  <c:v>1.4183496476066648</c:v>
                </c:pt>
                <c:pt idx="897">
                  <c:v>1.4120809511332773</c:v>
                </c:pt>
                <c:pt idx="898">
                  <c:v>1.4058397954305837</c:v>
                </c:pt>
                <c:pt idx="899">
                  <c:v>1.3996260615158826</c:v>
                </c:pt>
                <c:pt idx="900">
                  <c:v>1.3934396308983559</c:v>
                </c:pt>
                <c:pt idx="901">
                  <c:v>1.3872803855773528</c:v>
                </c:pt>
                <c:pt idx="902">
                  <c:v>1.3811482080405257</c:v>
                </c:pt>
                <c:pt idx="903">
                  <c:v>1.375042981262115</c:v>
                </c:pt>
                <c:pt idx="904">
                  <c:v>1.3689645887010993</c:v>
                </c:pt>
                <c:pt idx="905">
                  <c:v>1.362912914299508</c:v>
                </c:pt>
                <c:pt idx="906">
                  <c:v>1.3568878424805879</c:v>
                </c:pt>
                <c:pt idx="907">
                  <c:v>1.3508892581470864</c:v>
                </c:pt>
                <c:pt idx="908">
                  <c:v>1.344917046679402</c:v>
                </c:pt>
                <c:pt idx="909">
                  <c:v>1.3389710939340147</c:v>
                </c:pt>
                <c:pt idx="910">
                  <c:v>1.3330512862414616</c:v>
                </c:pt>
                <c:pt idx="911">
                  <c:v>1.3271575104048678</c:v>
                </c:pt>
                <c:pt idx="912">
                  <c:v>1.3212896536980114</c:v>
                </c:pt>
                <c:pt idx="913">
                  <c:v>1.3154476038636058</c:v>
                </c:pt>
                <c:pt idx="914">
                  <c:v>1.3096312491116695</c:v>
                </c:pt>
                <c:pt idx="915">
                  <c:v>1.3038404781176942</c:v>
                </c:pt>
                <c:pt idx="916">
                  <c:v>1.2980751800209254</c:v>
                </c:pt>
                <c:pt idx="917">
                  <c:v>1.2923352444226766</c:v>
                </c:pt>
                <c:pt idx="918">
                  <c:v>1.2866205613845523</c:v>
                </c:pt>
                <c:pt idx="919">
                  <c:v>1.2809310214268044</c:v>
                </c:pt>
                <c:pt idx="920">
                  <c:v>1.2752665155265712</c:v>
                </c:pt>
                <c:pt idx="921">
                  <c:v>1.2696269351161171</c:v>
                </c:pt>
                <c:pt idx="922">
                  <c:v>1.2640121720812749</c:v>
                </c:pt>
                <c:pt idx="923">
                  <c:v>1.2584221187595832</c:v>
                </c:pt>
                <c:pt idx="924">
                  <c:v>1.2528566679387003</c:v>
                </c:pt>
                <c:pt idx="925">
                  <c:v>1.2473157128546737</c:v>
                </c:pt>
                <c:pt idx="926">
                  <c:v>1.2417991471902206</c:v>
                </c:pt>
                <c:pt idx="927">
                  <c:v>1.2363068650730857</c:v>
                </c:pt>
                <c:pt idx="928">
                  <c:v>1.2308387610743667</c:v>
                </c:pt>
                <c:pt idx="929">
                  <c:v>1.2253947302067973</c:v>
                </c:pt>
                <c:pt idx="930">
                  <c:v>1.2199746679231176</c:v>
                </c:pt>
                <c:pt idx="931">
                  <c:v>1.2145784701143858</c:v>
                </c:pt>
                <c:pt idx="932">
                  <c:v>1.2092060331083048</c:v>
                </c:pt>
                <c:pt idx="933">
                  <c:v>1.2038572536675929</c:v>
                </c:pt>
                <c:pt idx="934">
                  <c:v>1.1985320289883092</c:v>
                </c:pt>
                <c:pt idx="935">
                  <c:v>1.193230256698167</c:v>
                </c:pt>
                <c:pt idx="936">
                  <c:v>1.1879518348550047</c:v>
                </c:pt>
                <c:pt idx="937">
                  <c:v>1.1826966619449959</c:v>
                </c:pt>
                <c:pt idx="938">
                  <c:v>1.1774646368811372</c:v>
                </c:pt>
                <c:pt idx="939">
                  <c:v>1.1722556590015301</c:v>
                </c:pt>
                <c:pt idx="940">
                  <c:v>1.1670696280678095</c:v>
                </c:pt>
                <c:pt idx="941">
                  <c:v>1.1619064442634699</c:v>
                </c:pt>
                <c:pt idx="942">
                  <c:v>1.156766008192295</c:v>
                </c:pt>
                <c:pt idx="943">
                  <c:v>1.151648220876712</c:v>
                </c:pt>
                <c:pt idx="944">
                  <c:v>1.1465529837561481</c:v>
                </c:pt>
                <c:pt idx="945">
                  <c:v>1.1414801986855454</c:v>
                </c:pt>
                <c:pt idx="946">
                  <c:v>1.136429767933645</c:v>
                </c:pt>
                <c:pt idx="947">
                  <c:v>1.1314015941813851</c:v>
                </c:pt>
                <c:pt idx="948">
                  <c:v>1.1263955805203731</c:v>
                </c:pt>
                <c:pt idx="949">
                  <c:v>1.1214116304513009</c:v>
                </c:pt>
                <c:pt idx="950">
                  <c:v>1.1164496478822838</c:v>
                </c:pt>
                <c:pt idx="951">
                  <c:v>1.1115095371273638</c:v>
                </c:pt>
                <c:pt idx="952">
                  <c:v>1.1065912029048777</c:v>
                </c:pt>
                <c:pt idx="953">
                  <c:v>1.1016945503359312</c:v>
                </c:pt>
                <c:pt idx="954">
                  <c:v>1.0968194849427528</c:v>
                </c:pt>
                <c:pt idx="955">
                  <c:v>1.0919659126472834</c:v>
                </c:pt>
                <c:pt idx="956">
                  <c:v>1.0871337397694734</c:v>
                </c:pt>
                <c:pt idx="957">
                  <c:v>1.0823228730257541</c:v>
                </c:pt>
                <c:pt idx="958">
                  <c:v>1.0775332195275986</c:v>
                </c:pt>
                <c:pt idx="959">
                  <c:v>1.0727646867798175</c:v>
                </c:pt>
                <c:pt idx="960">
                  <c:v>1.0680171826791776</c:v>
                </c:pt>
                <c:pt idx="961">
                  <c:v>1.0632906155127129</c:v>
                </c:pt>
                <c:pt idx="962">
                  <c:v>1.0585848939563729</c:v>
                </c:pt>
                <c:pt idx="963">
                  <c:v>1.0538999270733185</c:v>
                </c:pt>
                <c:pt idx="964">
                  <c:v>1.0492356243125249</c:v>
                </c:pt>
                <c:pt idx="965">
                  <c:v>1.0445918955071976</c:v>
                </c:pt>
                <c:pt idx="966">
                  <c:v>1.039968650873343</c:v>
                </c:pt>
                <c:pt idx="967">
                  <c:v>1.0353658010081417</c:v>
                </c:pt>
                <c:pt idx="968">
                  <c:v>1.0307832568885495</c:v>
                </c:pt>
                <c:pt idx="969">
                  <c:v>1.0262209298697562</c:v>
                </c:pt>
                <c:pt idx="970">
                  <c:v>1.0216787316836999</c:v>
                </c:pt>
                <c:pt idx="971">
                  <c:v>1.0171565744375985</c:v>
                </c:pt>
                <c:pt idx="972">
                  <c:v>1.0126543706123921</c:v>
                </c:pt>
                <c:pt idx="973">
                  <c:v>1.0081720330614043</c:v>
                </c:pt>
                <c:pt idx="974">
                  <c:v>1.0037094750086981</c:v>
                </c:pt>
                <c:pt idx="975">
                  <c:v>0.99926661004770723</c:v>
                </c:pt>
                <c:pt idx="976">
                  <c:v>0.99484335213982555</c:v>
                </c:pt>
                <c:pt idx="977">
                  <c:v>0.99043961561277682</c:v>
                </c:pt>
                <c:pt idx="978">
                  <c:v>0.98605531515933398</c:v>
                </c:pt>
                <c:pt idx="979">
                  <c:v>0.98169036583574776</c:v>
                </c:pt>
                <c:pt idx="980">
                  <c:v>0.97734468306033517</c:v>
                </c:pt>
                <c:pt idx="981">
                  <c:v>0.97301818261209705</c:v>
                </c:pt>
                <c:pt idx="982">
                  <c:v>0.96871078062917515</c:v>
                </c:pt>
                <c:pt idx="983">
                  <c:v>0.96442239360751414</c:v>
                </c:pt>
                <c:pt idx="984">
                  <c:v>0.96015293839934746</c:v>
                </c:pt>
                <c:pt idx="985">
                  <c:v>0.95590233221184462</c:v>
                </c:pt>
                <c:pt idx="986">
                  <c:v>0.95167049260569914</c:v>
                </c:pt>
                <c:pt idx="987">
                  <c:v>0.94745733749360084</c:v>
                </c:pt>
                <c:pt idx="988">
                  <c:v>0.94326278513896977</c:v>
                </c:pt>
                <c:pt idx="989">
                  <c:v>0.93908675415445764</c:v>
                </c:pt>
                <c:pt idx="990">
                  <c:v>0.9349291635006084</c:v>
                </c:pt>
                <c:pt idx="991">
                  <c:v>0.93078993248437469</c:v>
                </c:pt>
                <c:pt idx="992">
                  <c:v>0.92666898075783688</c:v>
                </c:pt>
                <c:pt idx="993">
                  <c:v>0.92256622831671853</c:v>
                </c:pt>
                <c:pt idx="994">
                  <c:v>0.91848159549906272</c:v>
                </c:pt>
                <c:pt idx="995">
                  <c:v>0.91441500298382017</c:v>
                </c:pt>
                <c:pt idx="996">
                  <c:v>0.91036637178955426</c:v>
                </c:pt>
                <c:pt idx="997">
                  <c:v>0.90633562327291295</c:v>
                </c:pt>
                <c:pt idx="998">
                  <c:v>0.90232267912745012</c:v>
                </c:pt>
                <c:pt idx="999">
                  <c:v>0.89832746138214137</c:v>
                </c:pt>
                <c:pt idx="1000">
                  <c:v>0.89434989240003049</c:v>
                </c:pt>
              </c:numCache>
            </c:numRef>
          </c:yVal>
          <c:smooth val="0"/>
        </c:ser>
        <c:dLbls>
          <c:showLegendKey val="0"/>
          <c:showVal val="0"/>
          <c:showCatName val="0"/>
          <c:showSerName val="0"/>
          <c:showPercent val="0"/>
          <c:showBubbleSize val="0"/>
        </c:dLbls>
        <c:axId val="237677248"/>
        <c:axId val="237678816"/>
      </c:scatterChart>
      <c:valAx>
        <c:axId val="237677248"/>
        <c:scaling>
          <c:orientation val="minMax"/>
        </c:scaling>
        <c:delete val="0"/>
        <c:axPos val="b"/>
        <c:numFmt formatCode="General" sourceLinked="1"/>
        <c:majorTickMark val="out"/>
        <c:minorTickMark val="none"/>
        <c:tickLblPos val="nextTo"/>
        <c:crossAx val="237678816"/>
        <c:crosses val="autoZero"/>
        <c:crossBetween val="midCat"/>
      </c:valAx>
      <c:valAx>
        <c:axId val="237678816"/>
        <c:scaling>
          <c:orientation val="minMax"/>
        </c:scaling>
        <c:delete val="0"/>
        <c:axPos val="l"/>
        <c:numFmt formatCode="General" sourceLinked="1"/>
        <c:majorTickMark val="out"/>
        <c:minorTickMark val="none"/>
        <c:tickLblPos val="nextTo"/>
        <c:crossAx val="237677248"/>
        <c:crosses val="autoZero"/>
        <c:crossBetween val="midCat"/>
      </c:val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1138517</xdr:colOff>
      <xdr:row>18</xdr:row>
      <xdr:rowOff>85164</xdr:rowOff>
    </xdr:from>
    <xdr:to>
      <xdr:col>7</xdr:col>
      <xdr:colOff>40341</xdr:colOff>
      <xdr:row>18</xdr:row>
      <xdr:rowOff>85164</xdr:rowOff>
    </xdr:to>
    <xdr:cxnSp macro="">
      <xdr:nvCxnSpPr>
        <xdr:cNvPr id="12" name="Gerade Verbindung mit Pfeil 11"/>
        <xdr:cNvCxnSpPr/>
      </xdr:nvCxnSpPr>
      <xdr:spPr>
        <a:xfrm>
          <a:off x="5391149" y="5844988"/>
          <a:ext cx="543486" cy="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1100417</xdr:colOff>
      <xdr:row>18</xdr:row>
      <xdr:rowOff>103093</xdr:rowOff>
    </xdr:from>
    <xdr:to>
      <xdr:col>15</xdr:col>
      <xdr:colOff>24653</xdr:colOff>
      <xdr:row>18</xdr:row>
      <xdr:rowOff>103093</xdr:rowOff>
    </xdr:to>
    <xdr:cxnSp macro="">
      <xdr:nvCxnSpPr>
        <xdr:cNvPr id="13" name="Gerade Verbindung mit Pfeil 12"/>
        <xdr:cNvCxnSpPr/>
      </xdr:nvCxnSpPr>
      <xdr:spPr>
        <a:xfrm>
          <a:off x="9623611" y="5862917"/>
          <a:ext cx="508748" cy="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1100417</xdr:colOff>
      <xdr:row>18</xdr:row>
      <xdr:rowOff>103093</xdr:rowOff>
    </xdr:from>
    <xdr:to>
      <xdr:col>23</xdr:col>
      <xdr:colOff>24653</xdr:colOff>
      <xdr:row>18</xdr:row>
      <xdr:rowOff>103093</xdr:rowOff>
    </xdr:to>
    <xdr:cxnSp macro="">
      <xdr:nvCxnSpPr>
        <xdr:cNvPr id="15" name="Gerade Verbindung mit Pfeil 14"/>
        <xdr:cNvCxnSpPr/>
      </xdr:nvCxnSpPr>
      <xdr:spPr>
        <a:xfrm>
          <a:off x="9623611" y="9415181"/>
          <a:ext cx="508748" cy="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729837</xdr:colOff>
      <xdr:row>21</xdr:row>
      <xdr:rowOff>184388</xdr:rowOff>
    </xdr:from>
    <xdr:to>
      <xdr:col>5</xdr:col>
      <xdr:colOff>841604</xdr:colOff>
      <xdr:row>31</xdr:row>
      <xdr:rowOff>10042</xdr:rowOff>
    </xdr:to>
    <xdr:graphicFrame macro="">
      <xdr:nvGraphicFramePr>
        <xdr:cNvPr id="23" name="Diagramm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21248</xdr:colOff>
      <xdr:row>22</xdr:row>
      <xdr:rowOff>12369</xdr:rowOff>
    </xdr:from>
    <xdr:to>
      <xdr:col>13</xdr:col>
      <xdr:colOff>857767</xdr:colOff>
      <xdr:row>31</xdr:row>
      <xdr:rowOff>12369</xdr:rowOff>
    </xdr:to>
    <xdr:graphicFrame macro="">
      <xdr:nvGraphicFramePr>
        <xdr:cNvPr id="24" name="Diagramm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22412</xdr:colOff>
      <xdr:row>22</xdr:row>
      <xdr:rowOff>0</xdr:rowOff>
    </xdr:from>
    <xdr:to>
      <xdr:col>29</xdr:col>
      <xdr:colOff>2802</xdr:colOff>
      <xdr:row>31</xdr:row>
      <xdr:rowOff>22412</xdr:rowOff>
    </xdr:to>
    <xdr:graphicFrame macro="">
      <xdr:nvGraphicFramePr>
        <xdr:cNvPr id="25" name="Diagramm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22411</xdr:colOff>
      <xdr:row>22</xdr:row>
      <xdr:rowOff>44822</xdr:rowOff>
    </xdr:from>
    <xdr:to>
      <xdr:col>21</xdr:col>
      <xdr:colOff>694764</xdr:colOff>
      <xdr:row>31</xdr:row>
      <xdr:rowOff>56028</xdr:rowOff>
    </xdr:to>
    <xdr:graphicFrame macro="">
      <xdr:nvGraphicFramePr>
        <xdr:cNvPr id="26" name="Diagramm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734626</xdr:colOff>
      <xdr:row>14</xdr:row>
      <xdr:rowOff>49468</xdr:rowOff>
    </xdr:from>
    <xdr:to>
      <xdr:col>8</xdr:col>
      <xdr:colOff>174332</xdr:colOff>
      <xdr:row>14</xdr:row>
      <xdr:rowOff>49468</xdr:rowOff>
    </xdr:to>
    <xdr:cxnSp macro="">
      <xdr:nvCxnSpPr>
        <xdr:cNvPr id="32" name="Gerade Verbindung mit Pfeil 31"/>
        <xdr:cNvCxnSpPr/>
      </xdr:nvCxnSpPr>
      <xdr:spPr>
        <a:xfrm>
          <a:off x="4707912" y="2675647"/>
          <a:ext cx="2963956" cy="0"/>
        </a:xfrm>
        <a:prstGeom prst="straightConnector1">
          <a:avLst/>
        </a:prstGeom>
        <a:ln w="57150">
          <a:solidFill>
            <a:schemeClr val="tx2">
              <a:lumMod val="60000"/>
              <a:lumOff val="40000"/>
            </a:schemeClr>
          </a:solidFill>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11206</xdr:colOff>
      <xdr:row>14</xdr:row>
      <xdr:rowOff>11205</xdr:rowOff>
    </xdr:from>
    <xdr:to>
      <xdr:col>16</xdr:col>
      <xdr:colOff>244288</xdr:colOff>
      <xdr:row>14</xdr:row>
      <xdr:rowOff>31378</xdr:rowOff>
    </xdr:to>
    <xdr:cxnSp macro="">
      <xdr:nvCxnSpPr>
        <xdr:cNvPr id="33" name="Gerade Verbindung mit Pfeil 32"/>
        <xdr:cNvCxnSpPr/>
      </xdr:nvCxnSpPr>
      <xdr:spPr>
        <a:xfrm>
          <a:off x="10477500" y="12337676"/>
          <a:ext cx="2989729" cy="20173"/>
        </a:xfrm>
        <a:prstGeom prst="straightConnector1">
          <a:avLst/>
        </a:prstGeom>
        <a:ln w="57150">
          <a:solidFill>
            <a:schemeClr val="tx2">
              <a:lumMod val="60000"/>
              <a:lumOff val="40000"/>
            </a:schemeClr>
          </a:solidFill>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20</xdr:col>
      <xdr:colOff>15687</xdr:colOff>
      <xdr:row>14</xdr:row>
      <xdr:rowOff>66481</xdr:rowOff>
    </xdr:from>
    <xdr:to>
      <xdr:col>25</xdr:col>
      <xdr:colOff>60511</xdr:colOff>
      <xdr:row>14</xdr:row>
      <xdr:rowOff>66481</xdr:rowOff>
    </xdr:to>
    <xdr:cxnSp macro="">
      <xdr:nvCxnSpPr>
        <xdr:cNvPr id="34" name="Gerade Verbindung mit Pfeil 33"/>
        <xdr:cNvCxnSpPr/>
      </xdr:nvCxnSpPr>
      <xdr:spPr>
        <a:xfrm>
          <a:off x="15453609" y="3604338"/>
          <a:ext cx="3050766" cy="0"/>
        </a:xfrm>
        <a:prstGeom prst="straightConnector1">
          <a:avLst/>
        </a:prstGeom>
        <a:ln w="57150">
          <a:solidFill>
            <a:schemeClr val="tx2">
              <a:lumMod val="60000"/>
              <a:lumOff val="40000"/>
            </a:schemeClr>
          </a:solidFill>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3</xdr:col>
      <xdr:colOff>750794</xdr:colOff>
      <xdr:row>17</xdr:row>
      <xdr:rowOff>0</xdr:rowOff>
    </xdr:from>
    <xdr:to>
      <xdr:col>8</xdr:col>
      <xdr:colOff>222662</xdr:colOff>
      <xdr:row>17</xdr:row>
      <xdr:rowOff>0</xdr:rowOff>
    </xdr:to>
    <xdr:cxnSp macro="">
      <xdr:nvCxnSpPr>
        <xdr:cNvPr id="35" name="Gerade Verbindung mit Pfeil 34"/>
        <xdr:cNvCxnSpPr/>
      </xdr:nvCxnSpPr>
      <xdr:spPr>
        <a:xfrm flipH="1">
          <a:off x="4424723" y="4515097"/>
          <a:ext cx="2997355" cy="0"/>
        </a:xfrm>
        <a:prstGeom prst="straightConnector1">
          <a:avLst/>
        </a:prstGeom>
        <a:ln w="57150">
          <a:solidFill>
            <a:schemeClr val="tx2">
              <a:lumMod val="60000"/>
              <a:lumOff val="40000"/>
            </a:schemeClr>
          </a:solidFill>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11</xdr:col>
      <xdr:colOff>746311</xdr:colOff>
      <xdr:row>17</xdr:row>
      <xdr:rowOff>6724</xdr:rowOff>
    </xdr:from>
    <xdr:to>
      <xdr:col>16</xdr:col>
      <xdr:colOff>224118</xdr:colOff>
      <xdr:row>17</xdr:row>
      <xdr:rowOff>11205</xdr:rowOff>
    </xdr:to>
    <xdr:cxnSp macro="">
      <xdr:nvCxnSpPr>
        <xdr:cNvPr id="36" name="Gerade Verbindung mit Pfeil 35"/>
        <xdr:cNvCxnSpPr/>
      </xdr:nvCxnSpPr>
      <xdr:spPr>
        <a:xfrm flipH="1" flipV="1">
          <a:off x="10416987" y="12904695"/>
          <a:ext cx="3030072" cy="4481"/>
        </a:xfrm>
        <a:prstGeom prst="straightConnector1">
          <a:avLst/>
        </a:prstGeom>
        <a:ln w="57150">
          <a:solidFill>
            <a:schemeClr val="tx2">
              <a:lumMod val="60000"/>
              <a:lumOff val="40000"/>
            </a:schemeClr>
          </a:solidFill>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19</xdr:col>
      <xdr:colOff>987193</xdr:colOff>
      <xdr:row>17</xdr:row>
      <xdr:rowOff>74221</xdr:rowOff>
    </xdr:from>
    <xdr:to>
      <xdr:col>24</xdr:col>
      <xdr:colOff>222954</xdr:colOff>
      <xdr:row>17</xdr:row>
      <xdr:rowOff>87668</xdr:rowOff>
    </xdr:to>
    <xdr:cxnSp macro="">
      <xdr:nvCxnSpPr>
        <xdr:cNvPr id="37" name="Gerade Verbindung mit Pfeil 36"/>
        <xdr:cNvCxnSpPr/>
      </xdr:nvCxnSpPr>
      <xdr:spPr>
        <a:xfrm flipH="1">
          <a:off x="15410764" y="4230585"/>
          <a:ext cx="2922060" cy="13447"/>
        </a:xfrm>
        <a:prstGeom prst="straightConnector1">
          <a:avLst/>
        </a:prstGeom>
        <a:ln w="57150">
          <a:solidFill>
            <a:schemeClr val="tx2">
              <a:lumMod val="60000"/>
              <a:lumOff val="40000"/>
            </a:schemeClr>
          </a:solidFill>
          <a:tailEnd type="arrow"/>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1489822</xdr:colOff>
      <xdr:row>1</xdr:row>
      <xdr:rowOff>393606</xdr:rowOff>
    </xdr:from>
    <xdr:ext cx="2228850" cy="450636"/>
    <mc:AlternateContent xmlns:mc="http://schemas.openxmlformats.org/markup-compatibility/2006" xmlns:a14="http://schemas.microsoft.com/office/drawing/2010/main">
      <mc:Choice Requires="a14">
        <xdr:sp macro="" textlink="">
          <xdr:nvSpPr>
            <xdr:cNvPr id="2" name="Textfeld 1"/>
            <xdr:cNvSpPr txBox="1"/>
          </xdr:nvSpPr>
          <xdr:spPr>
            <a:xfrm>
              <a:off x="6109447" y="584106"/>
              <a:ext cx="2228850" cy="450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200" b="0" i="1">
                        <a:latin typeface="Cambria Math"/>
                      </a:rPr>
                      <m:t>−(</m:t>
                    </m:r>
                    <m:f>
                      <m:fPr>
                        <m:ctrlPr>
                          <a:rPr lang="de-DE" sz="1200" b="0" i="1">
                            <a:latin typeface="Cambria Math" panose="02040503050406030204" pitchFamily="18" charset="0"/>
                          </a:rPr>
                        </m:ctrlPr>
                      </m:fPr>
                      <m:num>
                        <m:r>
                          <a:rPr lang="de-DE" sz="1200" b="0" i="1">
                            <a:latin typeface="Cambria Math"/>
                          </a:rPr>
                          <m:t>𝑎</m:t>
                        </m:r>
                      </m:num>
                      <m:den>
                        <m:r>
                          <a:rPr lang="de-DE" sz="1200" b="0" i="1">
                            <a:latin typeface="Cambria Math"/>
                          </a:rPr>
                          <m:t>𝑉</m:t>
                        </m:r>
                        <m:r>
                          <a:rPr lang="de-DE" sz="1200" b="0" i="1" baseline="-25000">
                            <a:latin typeface="Cambria Math"/>
                          </a:rPr>
                          <m:t>1</m:t>
                        </m:r>
                      </m:den>
                    </m:f>
                    <m:r>
                      <a:rPr lang="de-DE" sz="1200" b="0" i="1">
                        <a:latin typeface="Cambria Math"/>
                      </a:rPr>
                      <m:t>+</m:t>
                    </m:r>
                    <m:f>
                      <m:fPr>
                        <m:ctrlPr>
                          <a:rPr lang="de-DE" sz="1200" b="0" i="1">
                            <a:latin typeface="Cambria Math" panose="02040503050406030204" pitchFamily="18" charset="0"/>
                          </a:rPr>
                        </m:ctrlPr>
                      </m:fPr>
                      <m:num>
                        <m:d>
                          <m:dPr>
                            <m:ctrlPr>
                              <a:rPr lang="de-DE" sz="1200" b="0" i="1">
                                <a:latin typeface="Cambria Math" panose="02040503050406030204" pitchFamily="18" charset="0"/>
                              </a:rPr>
                            </m:ctrlPr>
                          </m:dPr>
                          <m:e>
                            <m:r>
                              <a:rPr lang="de-DE" sz="1200" b="0" i="1">
                                <a:latin typeface="Cambria Math"/>
                              </a:rPr>
                              <m:t>𝑎</m:t>
                            </m:r>
                            <m:r>
                              <a:rPr lang="de-DE" sz="1200" b="0" i="1">
                                <a:latin typeface="Cambria Math"/>
                              </a:rPr>
                              <m:t>+</m:t>
                            </m:r>
                            <m:r>
                              <a:rPr lang="de-DE" sz="1200" b="0" i="1">
                                <a:latin typeface="Cambria Math"/>
                              </a:rPr>
                              <m:t>𝑏</m:t>
                            </m:r>
                          </m:e>
                        </m:d>
                      </m:num>
                      <m:den>
                        <m:r>
                          <a:rPr lang="de-DE" sz="1200" b="0" i="1">
                            <a:solidFill>
                              <a:schemeClr val="tx1"/>
                            </a:solidFill>
                            <a:effectLst/>
                            <a:latin typeface="Cambria Math"/>
                            <a:ea typeface="+mn-ea"/>
                            <a:cs typeface="+mn-cs"/>
                          </a:rPr>
                          <m:t>𝑉</m:t>
                        </m:r>
                        <m:r>
                          <a:rPr lang="de-DE" sz="1200" b="0" i="1" baseline="-25000">
                            <a:solidFill>
                              <a:schemeClr val="tx1"/>
                            </a:solidFill>
                            <a:effectLst/>
                            <a:latin typeface="Cambria Math"/>
                            <a:ea typeface="+mn-ea"/>
                            <a:cs typeface="+mn-cs"/>
                          </a:rPr>
                          <m:t>2</m:t>
                        </m:r>
                      </m:den>
                    </m:f>
                    <m:r>
                      <a:rPr lang="de-DE" sz="1200" b="0" i="1">
                        <a:latin typeface="Cambria Math"/>
                      </a:rPr>
                      <m:t>+</m:t>
                    </m:r>
                    <m:f>
                      <m:fPr>
                        <m:ctrlPr>
                          <a:rPr lang="de-DE" sz="1200" b="0" i="1">
                            <a:latin typeface="Cambria Math" panose="02040503050406030204" pitchFamily="18" charset="0"/>
                          </a:rPr>
                        </m:ctrlPr>
                      </m:fPr>
                      <m:num>
                        <m:d>
                          <m:dPr>
                            <m:ctrlPr>
                              <a:rPr lang="de-DE" sz="1200" b="0" i="1">
                                <a:latin typeface="Cambria Math" panose="02040503050406030204" pitchFamily="18" charset="0"/>
                              </a:rPr>
                            </m:ctrlPr>
                          </m:dPr>
                          <m:e>
                            <m:r>
                              <a:rPr lang="de-DE" sz="1200" b="0" i="1">
                                <a:latin typeface="Cambria Math"/>
                              </a:rPr>
                              <m:t>𝑏</m:t>
                            </m:r>
                            <m:r>
                              <a:rPr lang="de-DE" sz="1200" b="0" i="1">
                                <a:latin typeface="Cambria Math"/>
                              </a:rPr>
                              <m:t>+</m:t>
                            </m:r>
                            <m:r>
                              <a:rPr lang="de-DE" sz="1200" b="0" i="1">
                                <a:latin typeface="Cambria Math"/>
                              </a:rPr>
                              <m:t>𝑐</m:t>
                            </m:r>
                          </m:e>
                        </m:d>
                      </m:num>
                      <m:den>
                        <m:r>
                          <a:rPr lang="de-DE" sz="1200" b="0" i="1">
                            <a:solidFill>
                              <a:schemeClr val="tx1"/>
                            </a:solidFill>
                            <a:effectLst/>
                            <a:latin typeface="Cambria Math"/>
                            <a:ea typeface="+mn-ea"/>
                            <a:cs typeface="+mn-cs"/>
                          </a:rPr>
                          <m:t>𝑉</m:t>
                        </m:r>
                        <m:r>
                          <a:rPr lang="de-DE" sz="1200" b="0" i="1" baseline="-25000">
                            <a:solidFill>
                              <a:schemeClr val="tx1"/>
                            </a:solidFill>
                            <a:effectLst/>
                            <a:latin typeface="Cambria Math"/>
                            <a:ea typeface="+mn-ea"/>
                            <a:cs typeface="+mn-cs"/>
                          </a:rPr>
                          <m:t>3</m:t>
                        </m:r>
                      </m:den>
                    </m:f>
                    <m:r>
                      <a:rPr lang="de-DE" sz="1200" b="0" i="1">
                        <a:latin typeface="Cambria Math"/>
                      </a:rPr>
                      <m:t>+</m:t>
                    </m:r>
                    <m:f>
                      <m:fPr>
                        <m:ctrlPr>
                          <a:rPr lang="de-DE" sz="1200" b="0" i="1">
                            <a:latin typeface="Cambria Math" panose="02040503050406030204" pitchFamily="18" charset="0"/>
                          </a:rPr>
                        </m:ctrlPr>
                      </m:fPr>
                      <m:num>
                        <m:r>
                          <a:rPr lang="de-DE" sz="1200" b="0" i="1">
                            <a:latin typeface="Cambria Math"/>
                          </a:rPr>
                          <m:t>𝑐</m:t>
                        </m:r>
                      </m:num>
                      <m:den>
                        <m:r>
                          <a:rPr lang="de-DE" sz="1200" b="0" i="1">
                            <a:solidFill>
                              <a:schemeClr val="tx1"/>
                            </a:solidFill>
                            <a:effectLst/>
                            <a:latin typeface="Cambria Math"/>
                            <a:ea typeface="+mn-ea"/>
                            <a:cs typeface="+mn-cs"/>
                          </a:rPr>
                          <m:t>𝑉</m:t>
                        </m:r>
                        <m:r>
                          <a:rPr lang="de-DE" sz="1200" b="0" i="1" baseline="-25000">
                            <a:solidFill>
                              <a:schemeClr val="tx1"/>
                            </a:solidFill>
                            <a:effectLst/>
                            <a:latin typeface="Cambria Math"/>
                            <a:ea typeface="+mn-ea"/>
                            <a:cs typeface="+mn-cs"/>
                          </a:rPr>
                          <m:t>4</m:t>
                        </m:r>
                      </m:den>
                    </m:f>
                    <m:r>
                      <a:rPr lang="de-DE" sz="1200" b="0" i="1">
                        <a:latin typeface="Cambria Math"/>
                      </a:rPr>
                      <m:t>)</m:t>
                    </m:r>
                  </m:oMath>
                </m:oMathPara>
              </a14:m>
              <a:endParaRPr lang="en-US" sz="1200"/>
            </a:p>
          </xdr:txBody>
        </xdr:sp>
      </mc:Choice>
      <mc:Fallback xmlns="">
        <xdr:sp macro="" textlink="">
          <xdr:nvSpPr>
            <xdr:cNvPr id="2" name="Textfeld 1"/>
            <xdr:cNvSpPr txBox="1"/>
          </xdr:nvSpPr>
          <xdr:spPr>
            <a:xfrm>
              <a:off x="6109447" y="584106"/>
              <a:ext cx="2228850" cy="4506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b="0" i="0">
                  <a:latin typeface="Cambria Math"/>
                </a:rPr>
                <a:t>−(𝑎/𝑉</a:t>
              </a:r>
              <a:r>
                <a:rPr lang="de-DE" sz="1200" b="0" i="0" baseline="-25000">
                  <a:latin typeface="Cambria Math"/>
                </a:rPr>
                <a:t>1</a:t>
              </a:r>
              <a:r>
                <a:rPr lang="de-DE" sz="1200" b="0" i="0">
                  <a:latin typeface="Cambria Math"/>
                </a:rPr>
                <a:t>+((𝑎+𝑏))/</a:t>
              </a:r>
              <a:r>
                <a:rPr lang="de-DE" sz="1200" b="0" i="0">
                  <a:solidFill>
                    <a:schemeClr val="tx1"/>
                  </a:solidFill>
                  <a:effectLst/>
                  <a:latin typeface="Cambria Math"/>
                  <a:ea typeface="+mn-ea"/>
                  <a:cs typeface="+mn-cs"/>
                </a:rPr>
                <a:t>𝑉</a:t>
              </a:r>
              <a:r>
                <a:rPr lang="de-DE" sz="1200" b="0" i="0" baseline="-25000">
                  <a:solidFill>
                    <a:schemeClr val="tx1"/>
                  </a:solidFill>
                  <a:effectLst/>
                  <a:latin typeface="Cambria Math"/>
                  <a:ea typeface="+mn-ea"/>
                  <a:cs typeface="+mn-cs"/>
                </a:rPr>
                <a:t>2</a:t>
              </a:r>
              <a:r>
                <a:rPr lang="de-DE" sz="1200" b="0" i="0">
                  <a:latin typeface="Cambria Math"/>
                </a:rPr>
                <a:t>+((𝑏+𝑐))/</a:t>
              </a:r>
              <a:r>
                <a:rPr lang="de-DE" sz="1200" b="0" i="0">
                  <a:solidFill>
                    <a:schemeClr val="tx1"/>
                  </a:solidFill>
                  <a:effectLst/>
                  <a:latin typeface="Cambria Math"/>
                  <a:ea typeface="+mn-ea"/>
                  <a:cs typeface="+mn-cs"/>
                </a:rPr>
                <a:t>𝑉</a:t>
              </a:r>
              <a:r>
                <a:rPr lang="de-DE" sz="1200" b="0" i="0" baseline="-25000">
                  <a:solidFill>
                    <a:schemeClr val="tx1"/>
                  </a:solidFill>
                  <a:effectLst/>
                  <a:latin typeface="Cambria Math"/>
                  <a:ea typeface="+mn-ea"/>
                  <a:cs typeface="+mn-cs"/>
                </a:rPr>
                <a:t>3</a:t>
              </a:r>
              <a:r>
                <a:rPr lang="de-DE" sz="1200" b="0" i="0">
                  <a:latin typeface="Cambria Math"/>
                </a:rPr>
                <a:t>+𝑐/</a:t>
              </a:r>
              <a:r>
                <a:rPr lang="de-DE" sz="1200" b="0" i="0">
                  <a:solidFill>
                    <a:schemeClr val="tx1"/>
                  </a:solidFill>
                  <a:effectLst/>
                  <a:latin typeface="Cambria Math"/>
                  <a:ea typeface="+mn-ea"/>
                  <a:cs typeface="+mn-cs"/>
                </a:rPr>
                <a:t>𝑉</a:t>
              </a:r>
              <a:r>
                <a:rPr lang="de-DE" sz="1200" b="0" i="0" baseline="-25000">
                  <a:solidFill>
                    <a:schemeClr val="tx1"/>
                  </a:solidFill>
                  <a:effectLst/>
                  <a:latin typeface="Cambria Math"/>
                  <a:ea typeface="+mn-ea"/>
                  <a:cs typeface="+mn-cs"/>
                </a:rPr>
                <a:t>4</a:t>
              </a:r>
              <a:r>
                <a:rPr lang="de-DE" sz="1200" b="0" i="0">
                  <a:latin typeface="Cambria Math"/>
                </a:rPr>
                <a:t>)</a:t>
              </a:r>
              <a:endParaRPr lang="en-US" sz="1200"/>
            </a:p>
          </xdr:txBody>
        </xdr:sp>
      </mc:Fallback>
    </mc:AlternateContent>
    <xdr:clientData/>
  </xdr:oneCellAnchor>
  <xdr:oneCellAnchor>
    <xdr:from>
      <xdr:col>4</xdr:col>
      <xdr:colOff>742391</xdr:colOff>
      <xdr:row>3</xdr:row>
      <xdr:rowOff>27174</xdr:rowOff>
    </xdr:from>
    <xdr:ext cx="4894168" cy="438133"/>
    <mc:AlternateContent xmlns:mc="http://schemas.openxmlformats.org/markup-compatibility/2006" xmlns:a14="http://schemas.microsoft.com/office/drawing/2010/main">
      <mc:Choice Requires="a14">
        <xdr:sp macro="" textlink="">
          <xdr:nvSpPr>
            <xdr:cNvPr id="3" name="Textfeld 2"/>
            <xdr:cNvSpPr txBox="1"/>
          </xdr:nvSpPr>
          <xdr:spPr>
            <a:xfrm>
              <a:off x="4600016" y="1046349"/>
              <a:ext cx="4894168" cy="4381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000" b="0" i="1">
                        <a:latin typeface="Cambria Math"/>
                      </a:rPr>
                      <m:t>𝑎𝑏</m:t>
                    </m:r>
                    <m:d>
                      <m:dPr>
                        <m:ctrlPr>
                          <a:rPr lang="de-DE" sz="1000" b="0" i="1">
                            <a:latin typeface="Cambria Math" panose="02040503050406030204" pitchFamily="18" charset="0"/>
                          </a:rPr>
                        </m:ctrlPr>
                      </m:dPr>
                      <m:e>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1</m:t>
                                </m:r>
                              </m:sub>
                            </m:sSub>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2</m:t>
                                </m:r>
                              </m:sub>
                            </m:sSub>
                          </m:den>
                        </m:f>
                        <m:r>
                          <a:rPr lang="de-DE" sz="1000" b="0" i="1">
                            <a:latin typeface="Cambria Math"/>
                          </a:rPr>
                          <m:t>+</m:t>
                        </m:r>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1</m:t>
                                </m:r>
                              </m:sub>
                            </m:sSub>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3</m:t>
                                </m:r>
                              </m:sub>
                            </m:sSub>
                          </m:den>
                        </m:f>
                        <m:r>
                          <a:rPr lang="de-DE" sz="1000" b="0" i="1">
                            <a:latin typeface="Cambria Math"/>
                          </a:rPr>
                          <m:t>+</m:t>
                        </m:r>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2</m:t>
                                </m:r>
                              </m:sub>
                            </m:sSub>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3</m:t>
                                </m:r>
                              </m:sub>
                            </m:sSub>
                          </m:den>
                        </m:f>
                      </m:e>
                    </m:d>
                    <m:r>
                      <a:rPr lang="de-DE" sz="1000" b="0" i="1">
                        <a:latin typeface="Cambria Math"/>
                      </a:rPr>
                      <m:t>+</m:t>
                    </m:r>
                    <m:r>
                      <a:rPr lang="de-DE" sz="1000" b="0" i="1">
                        <a:latin typeface="Cambria Math"/>
                      </a:rPr>
                      <m:t>𝑏𝑐</m:t>
                    </m:r>
                    <m:d>
                      <m:dPr>
                        <m:ctrlPr>
                          <a:rPr lang="de-DE" sz="1000" b="0" i="1">
                            <a:latin typeface="Cambria Math" panose="02040503050406030204" pitchFamily="18" charset="0"/>
                          </a:rPr>
                        </m:ctrlPr>
                      </m:dPr>
                      <m:e>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2</m:t>
                                </m:r>
                              </m:sub>
                            </m:sSub>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3</m:t>
                                </m:r>
                              </m:sub>
                            </m:sSub>
                          </m:den>
                        </m:f>
                        <m:r>
                          <a:rPr lang="de-DE" sz="1000" b="0" i="1">
                            <a:latin typeface="Cambria Math"/>
                          </a:rPr>
                          <m:t>+</m:t>
                        </m:r>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2</m:t>
                                </m:r>
                              </m:sub>
                            </m:sSub>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4</m:t>
                                </m:r>
                              </m:sub>
                            </m:sSub>
                          </m:den>
                        </m:f>
                        <m:r>
                          <a:rPr lang="de-DE" sz="1000" b="0" i="1">
                            <a:latin typeface="Cambria Math"/>
                          </a:rPr>
                          <m:t>+</m:t>
                        </m:r>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3</m:t>
                                </m:r>
                              </m:sub>
                            </m:sSub>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4</m:t>
                                </m:r>
                              </m:sub>
                            </m:sSub>
                          </m:den>
                        </m:f>
                      </m:e>
                    </m:d>
                    <m:r>
                      <a:rPr lang="de-DE" sz="1000" b="0" i="1">
                        <a:latin typeface="Cambria Math"/>
                      </a:rPr>
                      <m:t>+</m:t>
                    </m:r>
                    <m:r>
                      <a:rPr lang="de-DE" sz="1000" b="0" i="1">
                        <a:latin typeface="Cambria Math"/>
                      </a:rPr>
                      <m:t>𝑎𝑐</m:t>
                    </m:r>
                    <m:d>
                      <m:dPr>
                        <m:ctrlPr>
                          <a:rPr lang="de-DE" sz="1000" b="0" i="1">
                            <a:latin typeface="Cambria Math" panose="02040503050406030204" pitchFamily="18" charset="0"/>
                          </a:rPr>
                        </m:ctrlPr>
                      </m:dPr>
                      <m:e>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1</m:t>
                                </m:r>
                              </m:sub>
                            </m:sSub>
                            <m:r>
                              <a:rPr lang="de-DE" sz="1000" b="0" i="1">
                                <a:latin typeface="Cambria Math"/>
                              </a:rPr>
                              <m:t> </m:t>
                            </m:r>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3</m:t>
                                </m:r>
                              </m:sub>
                            </m:sSub>
                          </m:den>
                        </m:f>
                        <m:r>
                          <a:rPr lang="de-DE" sz="1000" b="0" i="1">
                            <a:latin typeface="Cambria Math"/>
                          </a:rPr>
                          <m:t>+</m:t>
                        </m:r>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1</m:t>
                                </m:r>
                              </m:sub>
                            </m:sSub>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4</m:t>
                                </m:r>
                              </m:sub>
                            </m:sSub>
                          </m:den>
                        </m:f>
                        <m:r>
                          <a:rPr lang="de-DE" sz="1000" b="0" i="1">
                            <a:latin typeface="Cambria Math"/>
                          </a:rPr>
                          <m:t>+</m:t>
                        </m:r>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2</m:t>
                                </m:r>
                              </m:sub>
                            </m:sSub>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3</m:t>
                                </m:r>
                              </m:sub>
                            </m:sSub>
                          </m:den>
                        </m:f>
                        <m:r>
                          <a:rPr lang="de-DE" sz="1000" b="0" i="1">
                            <a:latin typeface="Cambria Math"/>
                          </a:rPr>
                          <m:t>+</m:t>
                        </m:r>
                        <m:f>
                          <m:fPr>
                            <m:ctrlPr>
                              <a:rPr lang="de-DE" sz="1000" b="0" i="1">
                                <a:latin typeface="Cambria Math" panose="02040503050406030204" pitchFamily="18" charset="0"/>
                              </a:rPr>
                            </m:ctrlPr>
                          </m:fPr>
                          <m:num>
                            <m:r>
                              <a:rPr lang="de-DE" sz="1000" b="0" i="1">
                                <a:latin typeface="Cambria Math"/>
                              </a:rPr>
                              <m:t>1</m:t>
                            </m:r>
                          </m:num>
                          <m:den>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2</m:t>
                                </m:r>
                              </m:sub>
                            </m:sSub>
                            <m:sSub>
                              <m:sSubPr>
                                <m:ctrlPr>
                                  <a:rPr lang="de-DE" sz="1000" b="0" i="1">
                                    <a:latin typeface="Cambria Math" panose="02040503050406030204" pitchFamily="18" charset="0"/>
                                  </a:rPr>
                                </m:ctrlPr>
                              </m:sSubPr>
                              <m:e>
                                <m:r>
                                  <a:rPr lang="de-DE" sz="1000" b="0" i="1">
                                    <a:latin typeface="Cambria Math"/>
                                  </a:rPr>
                                  <m:t>𝑉</m:t>
                                </m:r>
                              </m:e>
                              <m:sub>
                                <m:r>
                                  <a:rPr lang="de-DE" sz="1000" b="0" i="1">
                                    <a:latin typeface="Cambria Math"/>
                                  </a:rPr>
                                  <m:t>4</m:t>
                                </m:r>
                              </m:sub>
                            </m:sSub>
                          </m:den>
                        </m:f>
                      </m:e>
                    </m:d>
                  </m:oMath>
                </m:oMathPara>
              </a14:m>
              <a:endParaRPr lang="en-US" sz="1000"/>
            </a:p>
          </xdr:txBody>
        </xdr:sp>
      </mc:Choice>
      <mc:Fallback xmlns="">
        <xdr:sp macro="" textlink="">
          <xdr:nvSpPr>
            <xdr:cNvPr id="3" name="Textfeld 2"/>
            <xdr:cNvSpPr txBox="1"/>
          </xdr:nvSpPr>
          <xdr:spPr>
            <a:xfrm>
              <a:off x="4600016" y="1046349"/>
              <a:ext cx="4894168" cy="4381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𝑎𝑏(1/(𝑉_1 𝑉_2 )+1/(𝑉_1 𝑉_3 )+1/(𝑉_2 𝑉_3 ))+𝑏𝑐(1/(𝑉_2 𝑉_3 )+1/(𝑉_2 𝑉_4 )+1/(𝑉_3 𝑉_4 ))+𝑎𝑐(1/(𝑉_1  𝑉_3 )+1/(𝑉_1 𝑉_4 )+1/(𝑉_2 𝑉_3 )+1/(𝑉_2 𝑉_4 ))</a:t>
              </a:r>
              <a:endParaRPr lang="en-US" sz="1000"/>
            </a:p>
          </xdr:txBody>
        </xdr:sp>
      </mc:Fallback>
    </mc:AlternateContent>
    <xdr:clientData/>
  </xdr:oneCellAnchor>
  <xdr:oneCellAnchor>
    <xdr:from>
      <xdr:col>5</xdr:col>
      <xdr:colOff>11206</xdr:colOff>
      <xdr:row>12</xdr:row>
      <xdr:rowOff>397247</xdr:rowOff>
    </xdr:from>
    <xdr:ext cx="2185147" cy="546560"/>
    <mc:AlternateContent xmlns:mc="http://schemas.openxmlformats.org/markup-compatibility/2006" xmlns:a14="http://schemas.microsoft.com/office/drawing/2010/main">
      <mc:Choice Requires="a14">
        <xdr:sp macro="" textlink="">
          <xdr:nvSpPr>
            <xdr:cNvPr id="4" name="Textfeld 3"/>
            <xdr:cNvSpPr txBox="1"/>
          </xdr:nvSpPr>
          <xdr:spPr>
            <a:xfrm>
              <a:off x="4630831" y="5426447"/>
              <a:ext cx="2185147" cy="546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de-DE" sz="1400" b="0" i="1">
                      <a:latin typeface="Cambria Math"/>
                    </a:rPr>
                    <m:t>2</m:t>
                  </m:r>
                  <m:rad>
                    <m:radPr>
                      <m:degHide m:val="on"/>
                      <m:ctrlPr>
                        <a:rPr lang="de-DE" sz="1400" b="0" i="1">
                          <a:latin typeface="Cambria Math" panose="02040503050406030204" pitchFamily="18" charset="0"/>
                        </a:rPr>
                      </m:ctrlPr>
                    </m:radPr>
                    <m:deg/>
                    <m:e>
                      <m:f>
                        <m:fPr>
                          <m:ctrlPr>
                            <a:rPr lang="de-DE" sz="1400" b="0" i="1">
                              <a:latin typeface="Cambria Math" panose="02040503050406030204" pitchFamily="18" charset="0"/>
                            </a:rPr>
                          </m:ctrlPr>
                        </m:fPr>
                        <m:num>
                          <m:r>
                            <a:rPr lang="de-DE" sz="1400" b="0" i="1">
                              <a:latin typeface="Cambria Math"/>
                            </a:rPr>
                            <m:t>−</m:t>
                          </m:r>
                          <m:r>
                            <a:rPr lang="de-DE" sz="1400" b="0" i="1">
                              <a:latin typeface="Cambria Math"/>
                            </a:rPr>
                            <m:t>𝑝</m:t>
                          </m:r>
                        </m:num>
                        <m:den>
                          <m:r>
                            <a:rPr lang="de-DE" sz="1400" b="0" i="1">
                              <a:latin typeface="Cambria Math"/>
                            </a:rPr>
                            <m:t>3</m:t>
                          </m:r>
                        </m:den>
                      </m:f>
                    </m:e>
                  </m:rad>
                  <m:r>
                    <a:rPr lang="de-DE" sz="1400" b="0" i="1">
                      <a:latin typeface="Cambria Math"/>
                    </a:rPr>
                    <m:t>∗</m:t>
                  </m:r>
                  <m:func>
                    <m:funcPr>
                      <m:ctrlPr>
                        <a:rPr lang="de-DE" sz="1400" b="0" i="1">
                          <a:latin typeface="Cambria Math" panose="02040503050406030204" pitchFamily="18" charset="0"/>
                        </a:rPr>
                      </m:ctrlPr>
                    </m:funcPr>
                    <m:fName>
                      <m:r>
                        <m:rPr>
                          <m:sty m:val="p"/>
                        </m:rPr>
                        <a:rPr lang="de-DE" sz="1400" b="0" i="0">
                          <a:latin typeface="Cambria Math"/>
                        </a:rPr>
                        <m:t>cos</m:t>
                      </m:r>
                    </m:fName>
                    <m:e>
                      <m:d>
                        <m:dPr>
                          <m:ctrlPr>
                            <a:rPr lang="de-DE" sz="1400" b="0" i="1">
                              <a:latin typeface="Cambria Math" panose="02040503050406030204" pitchFamily="18" charset="0"/>
                            </a:rPr>
                          </m:ctrlPr>
                        </m:dPr>
                        <m:e>
                          <m:f>
                            <m:fPr>
                              <m:ctrlPr>
                                <a:rPr lang="de-DE" sz="1400" b="0" i="1">
                                  <a:latin typeface="Cambria Math" panose="02040503050406030204" pitchFamily="18" charset="0"/>
                                </a:rPr>
                              </m:ctrlPr>
                            </m:fPr>
                            <m:num>
                              <m:r>
                                <a:rPr lang="de-DE" sz="1400" b="0" i="1">
                                  <a:latin typeface="Cambria Math"/>
                                </a:rPr>
                                <m:t>𝜙</m:t>
                              </m:r>
                            </m:num>
                            <m:den>
                              <m:r>
                                <a:rPr lang="de-DE" sz="1400" b="0" i="1">
                                  <a:latin typeface="Cambria Math"/>
                                </a:rPr>
                                <m:t>3</m:t>
                              </m:r>
                            </m:den>
                          </m:f>
                        </m:e>
                      </m:d>
                    </m:e>
                  </m:func>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𝛼</m:t>
                      </m:r>
                    </m:num>
                    <m:den>
                      <m:r>
                        <a:rPr lang="de-DE" sz="1400" b="0" i="1">
                          <a:latin typeface="Cambria Math"/>
                        </a:rPr>
                        <m:t>3</m:t>
                      </m:r>
                    </m:den>
                  </m:f>
                </m:oMath>
              </a14:m>
              <a:r>
                <a:rPr lang="en-US" sz="1400"/>
                <a:t> </a:t>
              </a:r>
            </a:p>
          </xdr:txBody>
        </xdr:sp>
      </mc:Choice>
      <mc:Fallback xmlns="">
        <xdr:sp macro="" textlink="">
          <xdr:nvSpPr>
            <xdr:cNvPr id="4" name="Textfeld 3"/>
            <xdr:cNvSpPr txBox="1"/>
          </xdr:nvSpPr>
          <xdr:spPr>
            <a:xfrm>
              <a:off x="4630831" y="5426447"/>
              <a:ext cx="2185147" cy="546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400" b="0" i="0">
                  <a:latin typeface="Cambria Math"/>
                </a:rPr>
                <a:t>2√((−𝑝)/3)∗cos⁡(𝜙/3)−𝛼/3</a:t>
              </a:r>
              <a:r>
                <a:rPr lang="en-US" sz="1400"/>
                <a:t> </a:t>
              </a:r>
            </a:p>
          </xdr:txBody>
        </xdr:sp>
      </mc:Fallback>
    </mc:AlternateContent>
    <xdr:clientData/>
  </xdr:oneCellAnchor>
  <xdr:oneCellAnchor>
    <xdr:from>
      <xdr:col>10</xdr:col>
      <xdr:colOff>9525</xdr:colOff>
      <xdr:row>1</xdr:row>
      <xdr:rowOff>414336</xdr:rowOff>
    </xdr:from>
    <xdr:ext cx="1267945" cy="468270"/>
    <mc:AlternateContent xmlns:mc="http://schemas.openxmlformats.org/markup-compatibility/2006" xmlns:a14="http://schemas.microsoft.com/office/drawing/2010/main">
      <mc:Choice Requires="a14">
        <xdr:sp macro="" textlink="">
          <xdr:nvSpPr>
            <xdr:cNvPr id="5" name="Textfeld 4"/>
            <xdr:cNvSpPr txBox="1"/>
          </xdr:nvSpPr>
          <xdr:spPr>
            <a:xfrm>
              <a:off x="12992100" y="604836"/>
              <a:ext cx="1267945" cy="468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200" i="1">
                        <a:latin typeface="Cambria Math"/>
                      </a:rPr>
                      <m:t>𝑎</m:t>
                    </m:r>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1</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1</m:t>
                            </m:r>
                          </m:sub>
                        </m:sSub>
                      </m:den>
                    </m:f>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2</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den>
                    </m:f>
                    <m:r>
                      <a:rPr lang="de-DE" sz="1200" b="0" i="1">
                        <a:latin typeface="Cambria Math"/>
                      </a:rPr>
                      <m:t>)</m:t>
                    </m:r>
                  </m:oMath>
                </m:oMathPara>
              </a14:m>
              <a:endParaRPr lang="en-US" sz="1200"/>
            </a:p>
          </xdr:txBody>
        </xdr:sp>
      </mc:Choice>
      <mc:Fallback xmlns="">
        <xdr:sp macro="" textlink="">
          <xdr:nvSpPr>
            <xdr:cNvPr id="5" name="Textfeld 4"/>
            <xdr:cNvSpPr txBox="1"/>
          </xdr:nvSpPr>
          <xdr:spPr>
            <a:xfrm>
              <a:off x="12992100" y="604836"/>
              <a:ext cx="1267945" cy="468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i="0">
                  <a:latin typeface="Cambria Math"/>
                </a:rPr>
                <a:t>𝑎</a:t>
              </a:r>
              <a:r>
                <a:rPr lang="de-DE" sz="1200" b="0" i="0">
                  <a:latin typeface="Cambria Math"/>
                </a:rPr>
                <a:t>∗(𝑁_1/𝑉_1 −𝑁_2/𝑉_2 )</a:t>
              </a:r>
              <a:endParaRPr lang="en-US" sz="1200"/>
            </a:p>
          </xdr:txBody>
        </xdr:sp>
      </mc:Fallback>
    </mc:AlternateContent>
    <xdr:clientData/>
  </xdr:oneCellAnchor>
  <xdr:oneCellAnchor>
    <xdr:from>
      <xdr:col>10</xdr:col>
      <xdr:colOff>1047749</xdr:colOff>
      <xdr:row>2</xdr:row>
      <xdr:rowOff>369794</xdr:rowOff>
    </xdr:from>
    <xdr:ext cx="2133600" cy="475708"/>
    <mc:AlternateContent xmlns:mc="http://schemas.openxmlformats.org/markup-compatibility/2006" xmlns:a14="http://schemas.microsoft.com/office/drawing/2010/main">
      <mc:Choice Requires="a14">
        <xdr:sp macro="" textlink="">
          <xdr:nvSpPr>
            <xdr:cNvPr id="6" name="Textfeld 5"/>
            <xdr:cNvSpPr txBox="1"/>
          </xdr:nvSpPr>
          <xdr:spPr>
            <a:xfrm>
              <a:off x="14030324" y="1007969"/>
              <a:ext cx="2133600" cy="475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200" i="1">
                            <a:latin typeface="Cambria Math" panose="02040503050406030204" pitchFamily="18" charset="0"/>
                          </a:rPr>
                        </m:ctrlPr>
                      </m:fPr>
                      <m:num>
                        <m:r>
                          <a:rPr lang="de-DE" sz="1200" b="0" i="1">
                            <a:latin typeface="Cambria Math"/>
                          </a:rPr>
                          <m:t>𝑎</m:t>
                        </m:r>
                        <m:r>
                          <a:rPr lang="de-DE" sz="1200" b="0" i="1">
                            <a:latin typeface="Cambria Math"/>
                          </a:rPr>
                          <m:t>∗</m:t>
                        </m:r>
                        <m:r>
                          <a:rPr lang="de-DE" sz="1200" b="0" i="1">
                            <a:latin typeface="Cambria Math"/>
                          </a:rPr>
                          <m:t>𝑏</m:t>
                        </m:r>
                      </m:num>
                      <m:den>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𝑉</m:t>
                            </m:r>
                          </m:e>
                          <m:sub>
                            <m:r>
                              <a:rPr lang="de-DE" sz="1200" b="0" i="1">
                                <a:solidFill>
                                  <a:schemeClr val="tx1"/>
                                </a:solidFill>
                                <a:effectLst/>
                                <a:latin typeface="Cambria Math"/>
                                <a:ea typeface="+mn-ea"/>
                                <a:cs typeface="+mn-cs"/>
                              </a:rPr>
                              <m:t>2</m:t>
                            </m:r>
                          </m:sub>
                        </m:sSub>
                      </m:den>
                    </m:f>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2</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den>
                    </m:f>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den>
                    </m:f>
                    <m:r>
                      <a:rPr lang="de-DE" sz="1200" b="0" i="1">
                        <a:latin typeface="Cambria Math"/>
                      </a:rPr>
                      <m:t>)</m:t>
                    </m:r>
                  </m:oMath>
                </m:oMathPara>
              </a14:m>
              <a:endParaRPr lang="en-US" sz="1200"/>
            </a:p>
          </xdr:txBody>
        </xdr:sp>
      </mc:Choice>
      <mc:Fallback xmlns="">
        <xdr:sp macro="" textlink="">
          <xdr:nvSpPr>
            <xdr:cNvPr id="6" name="Textfeld 5"/>
            <xdr:cNvSpPr txBox="1"/>
          </xdr:nvSpPr>
          <xdr:spPr>
            <a:xfrm>
              <a:off x="14030324" y="1007969"/>
              <a:ext cx="2133600" cy="475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200" i="0">
                  <a:latin typeface="Cambria Math"/>
                </a:rPr>
                <a:t>(</a:t>
              </a:r>
              <a:r>
                <a:rPr lang="de-DE" sz="1200" b="0" i="0">
                  <a:latin typeface="Cambria Math"/>
                </a:rPr>
                <a:t>𝑎∗𝑏</a:t>
              </a:r>
              <a:r>
                <a:rPr lang="en-US" sz="1200" b="0" i="0">
                  <a:latin typeface="Cambria Math"/>
                </a:rPr>
                <a:t>)/</a:t>
              </a:r>
              <a:r>
                <a:rPr lang="de-DE" sz="1200" b="0" i="0">
                  <a:solidFill>
                    <a:schemeClr val="tx1"/>
                  </a:solidFill>
                  <a:effectLst/>
                  <a:latin typeface="Cambria Math"/>
                  <a:ea typeface="+mn-ea"/>
                  <a:cs typeface="+mn-cs"/>
                </a:rPr>
                <a:t>𝑉_2 </a:t>
              </a:r>
              <a:r>
                <a:rPr lang="de-DE" sz="1200" b="0" i="0">
                  <a:latin typeface="Cambria Math"/>
                </a:rPr>
                <a:t>∗(𝑁_2/𝑉_2 −𝑁_3/𝑉_3 )</a:t>
              </a:r>
              <a:endParaRPr lang="en-US" sz="1200"/>
            </a:p>
          </xdr:txBody>
        </xdr:sp>
      </mc:Fallback>
    </mc:AlternateContent>
    <xdr:clientData/>
  </xdr:oneCellAnchor>
  <xdr:oneCellAnchor>
    <xdr:from>
      <xdr:col>14</xdr:col>
      <xdr:colOff>1604683</xdr:colOff>
      <xdr:row>18</xdr:row>
      <xdr:rowOff>444875</xdr:rowOff>
    </xdr:from>
    <xdr:ext cx="1286436" cy="425950"/>
    <mc:AlternateContent xmlns:mc="http://schemas.openxmlformats.org/markup-compatibility/2006" xmlns:a14="http://schemas.microsoft.com/office/drawing/2010/main">
      <mc:Choice Requires="a14">
        <xdr:sp macro="" textlink="">
          <xdr:nvSpPr>
            <xdr:cNvPr id="7" name="Textfeld 6"/>
            <xdr:cNvSpPr txBox="1"/>
          </xdr:nvSpPr>
          <xdr:spPr>
            <a:xfrm>
              <a:off x="22473958" y="8160125"/>
              <a:ext cx="1286436" cy="42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400" i="1">
                          <a:latin typeface="Cambria Math" panose="02040503050406030204" pitchFamily="18" charset="0"/>
                        </a:rPr>
                      </m:ctrlPr>
                    </m:fPr>
                    <m:num>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1</m:t>
                          </m:r>
                        </m:sub>
                      </m:sSub>
                    </m:num>
                    <m:den>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den>
                  </m:f>
                  <m:r>
                    <a:rPr lang="de-DE" sz="1400" b="0" i="1">
                      <a:latin typeface="Cambria Math"/>
                    </a:rPr>
                    <m:t>+</m:t>
                  </m:r>
                  <m:f>
                    <m:fPr>
                      <m:ctrlPr>
                        <a:rPr lang="de-DE" sz="1400" b="0" i="1">
                          <a:latin typeface="Cambria Math" panose="02040503050406030204" pitchFamily="18" charset="0"/>
                        </a:rPr>
                      </m:ctrlPr>
                    </m:fPr>
                    <m:num>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2</m:t>
                          </m:r>
                        </m:sub>
                      </m:sSub>
                    </m:num>
                    <m:den>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den>
                  </m:f>
                  <m:r>
                    <a:rPr lang="de-DE" sz="1400" b="0" i="1">
                      <a:latin typeface="Cambria Math"/>
                    </a:rPr>
                    <m:t>+</m:t>
                  </m:r>
                  <m:f>
                    <m:fPr>
                      <m:ctrlPr>
                        <a:rPr lang="de-DE" sz="1400" b="0" i="1">
                          <a:latin typeface="Cambria Math" panose="02040503050406030204" pitchFamily="18" charset="0"/>
                        </a:rPr>
                      </m:ctrlPr>
                    </m:fPr>
                    <m:num>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3</m:t>
                          </m:r>
                        </m:sub>
                      </m:sSub>
                    </m:num>
                    <m:den>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den>
                  </m:f>
                </m:oMath>
              </a14:m>
              <a:r>
                <a:rPr lang="en-US" sz="1400"/>
                <a:t> </a:t>
              </a:r>
            </a:p>
          </xdr:txBody>
        </xdr:sp>
      </mc:Choice>
      <mc:Fallback xmlns="">
        <xdr:sp macro="" textlink="">
          <xdr:nvSpPr>
            <xdr:cNvPr id="7" name="Textfeld 6"/>
            <xdr:cNvSpPr txBox="1"/>
          </xdr:nvSpPr>
          <xdr:spPr>
            <a:xfrm>
              <a:off x="22473958" y="8160125"/>
              <a:ext cx="1286436" cy="42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400" b="0" i="0">
                  <a:latin typeface="Cambria Math"/>
                </a:rPr>
                <a:t>𝐶_1</a:t>
              </a:r>
              <a:r>
                <a:rPr lang="en-US" sz="1400" b="0" i="0">
                  <a:latin typeface="Cambria Math"/>
                </a:rPr>
                <a:t>/</a:t>
              </a:r>
              <a:r>
                <a:rPr lang="de-DE" sz="1400" b="0" i="0">
                  <a:latin typeface="Cambria Math"/>
                </a:rPr>
                <a:t>𝜆_1 +𝐶_2/𝜆_2 +𝐶_3/𝜆_3 </a:t>
              </a:r>
              <a:r>
                <a:rPr lang="en-US" sz="1400"/>
                <a:t> </a:t>
              </a:r>
            </a:p>
          </xdr:txBody>
        </xdr:sp>
      </mc:Fallback>
    </mc:AlternateContent>
    <xdr:clientData/>
  </xdr:oneCellAnchor>
  <xdr:oneCellAnchor>
    <xdr:from>
      <xdr:col>14</xdr:col>
      <xdr:colOff>870696</xdr:colOff>
      <xdr:row>24</xdr:row>
      <xdr:rowOff>41461</xdr:rowOff>
    </xdr:from>
    <xdr:ext cx="3096185" cy="361894"/>
    <mc:AlternateContent xmlns:mc="http://schemas.openxmlformats.org/markup-compatibility/2006" xmlns:a14="http://schemas.microsoft.com/office/drawing/2010/main">
      <mc:Choice Requires="a14">
        <xdr:sp macro="" textlink="">
          <xdr:nvSpPr>
            <xdr:cNvPr id="8" name="Textfeld 7"/>
            <xdr:cNvSpPr txBox="1"/>
          </xdr:nvSpPr>
          <xdr:spPr>
            <a:xfrm>
              <a:off x="21739971" y="10442761"/>
              <a:ext cx="3096185" cy="361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1</m:t>
                        </m:r>
                      </m:sub>
                    </m:sSub>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𝑡</m:t>
                        </m:r>
                      </m:sup>
                    </m:s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2</m:t>
                        </m:r>
                      </m:sub>
                    </m:sSub>
                    <m:r>
                      <a:rPr lang="de-DE" sz="1400" b="0" i="1">
                        <a:latin typeface="Cambria Math"/>
                      </a:rPr>
                      <m:t>∗</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𝑡</m:t>
                        </m:r>
                      </m:sup>
                    </m:s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3</m:t>
                        </m:r>
                      </m:sub>
                    </m:sSub>
                    <m:r>
                      <a:rPr lang="de-DE" sz="1400" b="0" i="1">
                        <a:latin typeface="Cambria Math"/>
                      </a:rPr>
                      <m:t>∗</m:t>
                    </m:r>
                    <m:sSubSup>
                      <m:sSubSupPr>
                        <m:ctrlPr>
                          <a:rPr lang="de-DE" sz="1400" b="0" i="1">
                            <a:latin typeface="Cambria Math" panose="02040503050406030204" pitchFamily="18" charset="0"/>
                          </a:rPr>
                        </m:ctrlPr>
                      </m:sSubSupPr>
                      <m:e>
                        <m:r>
                          <a:rPr lang="de-DE" sz="1400" b="0" i="1">
                            <a:latin typeface="Cambria Math"/>
                          </a:rPr>
                          <m:t>𝑒</m:t>
                        </m:r>
                      </m:e>
                      <m:sub>
                        <m:r>
                          <a:rPr lang="de-DE" sz="1400" b="0" i="1">
                            <a:latin typeface="Cambria Math"/>
                          </a:rPr>
                          <m:t>3</m:t>
                        </m:r>
                      </m:sub>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 </m:t>
                        </m:r>
                        <m:r>
                          <a:rPr lang="de-DE" sz="1400" b="0" i="1">
                            <a:latin typeface="Cambria Math"/>
                          </a:rPr>
                          <m:t>𝑡</m:t>
                        </m:r>
                      </m:sup>
                    </m:sSubSup>
                    <m:r>
                      <a:rPr lang="de-DE" sz="1400" b="0" i="1">
                        <a:latin typeface="Cambria Math"/>
                      </a:rPr>
                      <m:t> </m:t>
                    </m:r>
                  </m:oMath>
                </m:oMathPara>
              </a14:m>
              <a:endParaRPr lang="en-US" sz="1400"/>
            </a:p>
          </xdr:txBody>
        </xdr:sp>
      </mc:Choice>
      <mc:Fallback xmlns="">
        <xdr:sp macro="" textlink="">
          <xdr:nvSpPr>
            <xdr:cNvPr id="8" name="Textfeld 7"/>
            <xdr:cNvSpPr txBox="1"/>
          </xdr:nvSpPr>
          <xdr:spPr>
            <a:xfrm>
              <a:off x="21739971" y="10442761"/>
              <a:ext cx="3096185" cy="361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400" b="0" i="0">
                  <a:latin typeface="Cambria Math"/>
                </a:rPr>
                <a:t>𝐶_1∗ 𝑒^(−𝜆_1  𝑡)+𝐶_2∗𝑒^(−𝜆_2   𝑡)+𝐶_3∗𝑒_3^(−𝜆_3  𝑡)  </a:t>
              </a:r>
              <a:endParaRPr lang="en-US" sz="1400"/>
            </a:p>
          </xdr:txBody>
        </xdr:sp>
      </mc:Fallback>
    </mc:AlternateContent>
    <xdr:clientData/>
  </xdr:oneCellAnchor>
  <xdr:oneCellAnchor>
    <xdr:from>
      <xdr:col>14</xdr:col>
      <xdr:colOff>1</xdr:colOff>
      <xdr:row>30</xdr:row>
      <xdr:rowOff>48182</xdr:rowOff>
    </xdr:from>
    <xdr:ext cx="4527177" cy="438005"/>
    <mc:AlternateContent xmlns:mc="http://schemas.openxmlformats.org/markup-compatibility/2006" xmlns:a14="http://schemas.microsoft.com/office/drawing/2010/main">
      <mc:Choice Requires="a14">
        <xdr:sp macro="" textlink="">
          <xdr:nvSpPr>
            <xdr:cNvPr id="9" name="Textfeld 8"/>
            <xdr:cNvSpPr txBox="1"/>
          </xdr:nvSpPr>
          <xdr:spPr>
            <a:xfrm>
              <a:off x="20869276" y="13135532"/>
              <a:ext cx="4527177"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1</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1</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𝑇</m:t>
                        </m:r>
                      </m:sup>
                    </m:sSup>
                    <m:r>
                      <a:rPr lang="de-DE" sz="1400" b="0" i="1">
                        <a:latin typeface="Cambria Math"/>
                      </a:rPr>
                      <m:t>) +</m:t>
                    </m:r>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2</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2</m:t>
                            </m:r>
                          </m:sub>
                        </m:sSub>
                      </m:den>
                    </m:f>
                    <m:r>
                      <a:rPr lang="de-DE" sz="1400" b="0" i="1">
                        <a:latin typeface="Cambria Math"/>
                      </a:rPr>
                      <m:t>∗(1−</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𝑇</m:t>
                        </m:r>
                      </m:sup>
                    </m:sSup>
                    <m:r>
                      <a:rPr lang="de-DE" sz="1400" b="0" i="1">
                        <a:latin typeface="Cambria Math"/>
                      </a:rPr>
                      <m:t>)+</m:t>
                    </m:r>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3</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3</m:t>
                            </m:r>
                          </m:sub>
                        </m:sSub>
                      </m:den>
                    </m:f>
                    <m:r>
                      <a:rPr lang="de-DE" sz="1400" b="0" i="1">
                        <a:latin typeface="Cambria Math"/>
                      </a:rPr>
                      <m:t>∗(1−</m:t>
                    </m:r>
                    <m:sSubSup>
                      <m:sSubSupPr>
                        <m:ctrlPr>
                          <a:rPr lang="de-DE" sz="1400" b="0" i="1">
                            <a:latin typeface="Cambria Math" panose="02040503050406030204" pitchFamily="18" charset="0"/>
                          </a:rPr>
                        </m:ctrlPr>
                      </m:sSubSupPr>
                      <m:e>
                        <m:r>
                          <a:rPr lang="de-DE" sz="1400" b="0" i="1">
                            <a:latin typeface="Cambria Math"/>
                          </a:rPr>
                          <m:t>𝑒</m:t>
                        </m:r>
                      </m:e>
                      <m:sub/>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 </m:t>
                        </m:r>
                        <m:r>
                          <a:rPr lang="de-DE" sz="1400" b="0" i="1">
                            <a:latin typeface="Cambria Math"/>
                          </a:rPr>
                          <m:t>𝑇</m:t>
                        </m:r>
                      </m:sup>
                    </m:sSubSup>
                    <m:r>
                      <a:rPr lang="de-DE" sz="1400" b="0" i="1">
                        <a:latin typeface="Cambria Math"/>
                      </a:rPr>
                      <m:t>)</m:t>
                    </m:r>
                  </m:oMath>
                </m:oMathPara>
              </a14:m>
              <a:endParaRPr lang="en-US" sz="1400"/>
            </a:p>
          </xdr:txBody>
        </xdr:sp>
      </mc:Choice>
      <mc:Fallback xmlns="">
        <xdr:sp macro="" textlink="">
          <xdr:nvSpPr>
            <xdr:cNvPr id="9" name="Textfeld 8"/>
            <xdr:cNvSpPr txBox="1"/>
          </xdr:nvSpPr>
          <xdr:spPr>
            <a:xfrm>
              <a:off x="20869276" y="13135532"/>
              <a:ext cx="4527177"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𝐶_1/𝜆_1 </a:t>
              </a:r>
              <a:r>
                <a:rPr lang="de-DE" sz="1400" b="0" i="0">
                  <a:latin typeface="Cambria Math"/>
                </a:rPr>
                <a:t>∗ 〖(1−𝑒〗^(−𝜆_1  𝑇)) +</a:t>
              </a:r>
              <a:r>
                <a:rPr lang="de-DE" sz="1100" b="0" i="0">
                  <a:solidFill>
                    <a:schemeClr val="tx1"/>
                  </a:solidFill>
                  <a:effectLst/>
                  <a:latin typeface="Cambria Math"/>
                  <a:ea typeface="+mn-ea"/>
                  <a:cs typeface="+mn-cs"/>
                </a:rPr>
                <a:t>𝐶_2/𝜆_2 </a:t>
              </a:r>
              <a:r>
                <a:rPr lang="de-DE" sz="1400" b="0" i="0">
                  <a:latin typeface="Cambria Math"/>
                </a:rPr>
                <a:t>∗(1−𝑒^(−𝜆_2   𝑇))+</a:t>
              </a:r>
              <a:r>
                <a:rPr lang="de-DE" sz="1100" b="0" i="0">
                  <a:solidFill>
                    <a:schemeClr val="tx1"/>
                  </a:solidFill>
                  <a:effectLst/>
                  <a:latin typeface="Cambria Math"/>
                  <a:ea typeface="+mn-ea"/>
                  <a:cs typeface="+mn-cs"/>
                </a:rPr>
                <a:t>𝐶_3/𝜆_3 </a:t>
              </a:r>
              <a:r>
                <a:rPr lang="de-DE" sz="1400" b="0" i="0">
                  <a:latin typeface="Cambria Math"/>
                </a:rPr>
                <a:t>∗(1−𝑒_^(−𝜆_3  𝑇))</a:t>
              </a:r>
              <a:endParaRPr lang="en-US" sz="1400"/>
            </a:p>
          </xdr:txBody>
        </xdr:sp>
      </mc:Fallback>
    </mc:AlternateContent>
    <xdr:clientData/>
  </xdr:oneCellAnchor>
  <xdr:oneCellAnchor>
    <xdr:from>
      <xdr:col>13</xdr:col>
      <xdr:colOff>7284</xdr:colOff>
      <xdr:row>29</xdr:row>
      <xdr:rowOff>411255</xdr:rowOff>
    </xdr:from>
    <xdr:ext cx="914400" cy="507703"/>
    <mc:AlternateContent xmlns:mc="http://schemas.openxmlformats.org/markup-compatibility/2006" xmlns:a14="http://schemas.microsoft.com/office/drawing/2010/main">
      <mc:Choice Requires="a14">
        <xdr:sp macro="" textlink="">
          <xdr:nvSpPr>
            <xdr:cNvPr id="10" name="Textfeld 9"/>
            <xdr:cNvSpPr txBox="1"/>
          </xdr:nvSpPr>
          <xdr:spPr>
            <a:xfrm>
              <a:off x="19819284" y="13050930"/>
              <a:ext cx="914400" cy="507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nary>
                      <m:naryPr>
                        <m:ctrlPr>
                          <a:rPr lang="en-US" sz="1200" i="1">
                            <a:latin typeface="Cambria Math" panose="02040503050406030204" pitchFamily="18" charset="0"/>
                          </a:rPr>
                        </m:ctrlPr>
                      </m:naryPr>
                      <m:sub>
                        <m:r>
                          <m:rPr>
                            <m:brk m:alnAt="23"/>
                          </m:rPr>
                          <a:rPr lang="de-DE" sz="1200" b="0" i="1">
                            <a:latin typeface="Cambria Math"/>
                          </a:rPr>
                          <m:t>0</m:t>
                        </m:r>
                      </m:sub>
                      <m:sup>
                        <m:r>
                          <a:rPr lang="de-DE" sz="1200" b="0" i="1">
                            <a:latin typeface="Cambria Math"/>
                          </a:rPr>
                          <m:t>𝑇</m:t>
                        </m:r>
                      </m:sup>
                      <m:e>
                        <m:acc>
                          <m:accPr>
                            <m:chr m:val="̇"/>
                            <m:ctrlPr>
                              <a:rPr lang="en-US" sz="1200" i="1">
                                <a:latin typeface="Cambria Math" panose="02040503050406030204" pitchFamily="18" charset="0"/>
                              </a:rPr>
                            </m:ctrlPr>
                          </m:accPr>
                          <m:e>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1</m:t>
                                </m:r>
                              </m:sub>
                            </m:sSub>
                          </m:e>
                        </m:acc>
                        <m:r>
                          <m:rPr>
                            <m:brk m:alnAt="23"/>
                          </m:rPr>
                          <a:rPr lang="de-DE" sz="1200" b="0" i="1">
                            <a:latin typeface="Cambria Math"/>
                          </a:rPr>
                          <m:t> </m:t>
                        </m:r>
                        <m:r>
                          <a:rPr lang="de-DE" sz="1200" b="0" i="1">
                            <a:latin typeface="Cambria Math"/>
                          </a:rPr>
                          <m:t>𝑑𝑡</m:t>
                        </m:r>
                      </m:e>
                    </m:nary>
                  </m:oMath>
                </m:oMathPara>
              </a14:m>
              <a:endParaRPr lang="en-US" sz="1400"/>
            </a:p>
          </xdr:txBody>
        </xdr:sp>
      </mc:Choice>
      <mc:Fallback xmlns="">
        <xdr:sp macro="" textlink="">
          <xdr:nvSpPr>
            <xdr:cNvPr id="10" name="Textfeld 9"/>
            <xdr:cNvSpPr txBox="1"/>
          </xdr:nvSpPr>
          <xdr:spPr>
            <a:xfrm>
              <a:off x="19819284" y="13050930"/>
              <a:ext cx="914400" cy="507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200" i="0">
                  <a:latin typeface="Cambria Math"/>
                </a:rPr>
                <a:t>∫</a:t>
              </a:r>
              <a:r>
                <a:rPr lang="de-DE" sz="1200" b="0" i="0">
                  <a:latin typeface="Cambria Math"/>
                </a:rPr>
                <a:t>_0^𝑇▒〖</a:t>
              </a:r>
              <a:r>
                <a:rPr lang="en-US" sz="1200" b="0" i="0">
                  <a:latin typeface="Cambria Math"/>
                </a:rPr>
                <a:t>(</a:t>
              </a:r>
              <a:r>
                <a:rPr lang="de-DE" sz="1200" b="0" i="0">
                  <a:latin typeface="Cambria Math"/>
                </a:rPr>
                <a:t>𝑁_1 </a:t>
              </a:r>
              <a:r>
                <a:rPr lang="en-US" sz="1200" b="0" i="0">
                  <a:latin typeface="Cambria Math"/>
                </a:rPr>
                <a:t>) ̇</a:t>
              </a:r>
              <a:r>
                <a:rPr lang="de-DE" sz="1200" b="0" i="0">
                  <a:latin typeface="Cambria Math"/>
                </a:rPr>
                <a:t>  𝑑𝑡〗</a:t>
              </a:r>
              <a:endParaRPr lang="en-US" sz="1400"/>
            </a:p>
          </xdr:txBody>
        </xdr:sp>
      </mc:Fallback>
    </mc:AlternateContent>
    <xdr:clientData/>
  </xdr:oneCellAnchor>
  <xdr:oneCellAnchor>
    <xdr:from>
      <xdr:col>12</xdr:col>
      <xdr:colOff>877422</xdr:colOff>
      <xdr:row>30</xdr:row>
      <xdr:rowOff>417978</xdr:rowOff>
    </xdr:from>
    <xdr:ext cx="914400" cy="507703"/>
    <mc:AlternateContent xmlns:mc="http://schemas.openxmlformats.org/markup-compatibility/2006" xmlns:a14="http://schemas.microsoft.com/office/drawing/2010/main">
      <mc:Choice Requires="a14">
        <xdr:sp macro="" textlink="">
          <xdr:nvSpPr>
            <xdr:cNvPr id="11" name="Textfeld 10"/>
            <xdr:cNvSpPr txBox="1"/>
          </xdr:nvSpPr>
          <xdr:spPr>
            <a:xfrm>
              <a:off x="19803597" y="13505328"/>
              <a:ext cx="914400" cy="507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nary>
                      <m:naryPr>
                        <m:ctrlPr>
                          <a:rPr lang="en-US" sz="1200" i="1">
                            <a:latin typeface="Cambria Math" panose="02040503050406030204" pitchFamily="18" charset="0"/>
                          </a:rPr>
                        </m:ctrlPr>
                      </m:naryPr>
                      <m:sub>
                        <m:r>
                          <m:rPr>
                            <m:brk m:alnAt="23"/>
                          </m:rPr>
                          <a:rPr lang="de-DE" sz="1200" b="0" i="1">
                            <a:latin typeface="Cambria Math"/>
                          </a:rPr>
                          <m:t>0</m:t>
                        </m:r>
                      </m:sub>
                      <m:sup>
                        <m:r>
                          <a:rPr lang="de-DE" sz="1200" b="0" i="1">
                            <a:latin typeface="Cambria Math"/>
                          </a:rPr>
                          <m:t>𝑇</m:t>
                        </m:r>
                      </m:sup>
                      <m:e>
                        <m:acc>
                          <m:accPr>
                            <m:chr m:val="̇"/>
                            <m:ctrlPr>
                              <a:rPr lang="en-US" sz="1200" i="1">
                                <a:latin typeface="Cambria Math" panose="02040503050406030204" pitchFamily="18" charset="0"/>
                              </a:rPr>
                            </m:ctrlPr>
                          </m:accPr>
                          <m:e>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2</m:t>
                                </m:r>
                              </m:sub>
                            </m:sSub>
                          </m:e>
                        </m:acc>
                        <m:r>
                          <m:rPr>
                            <m:brk m:alnAt="23"/>
                          </m:rPr>
                          <a:rPr lang="de-DE" sz="1200" b="0" i="1">
                            <a:latin typeface="Cambria Math"/>
                          </a:rPr>
                          <m:t> </m:t>
                        </m:r>
                        <m:r>
                          <a:rPr lang="de-DE" sz="1200" b="0" i="1">
                            <a:latin typeface="Cambria Math"/>
                          </a:rPr>
                          <m:t>𝑑𝑡</m:t>
                        </m:r>
                      </m:e>
                    </m:nary>
                  </m:oMath>
                </m:oMathPara>
              </a14:m>
              <a:endParaRPr lang="en-US" sz="1200"/>
            </a:p>
          </xdr:txBody>
        </xdr:sp>
      </mc:Choice>
      <mc:Fallback xmlns="">
        <xdr:sp macro="" textlink="">
          <xdr:nvSpPr>
            <xdr:cNvPr id="11" name="Textfeld 10"/>
            <xdr:cNvSpPr txBox="1"/>
          </xdr:nvSpPr>
          <xdr:spPr>
            <a:xfrm>
              <a:off x="19803597" y="13505328"/>
              <a:ext cx="914400" cy="507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200" i="0">
                  <a:latin typeface="Cambria Math"/>
                </a:rPr>
                <a:t>∫</a:t>
              </a:r>
              <a:r>
                <a:rPr lang="de-DE" sz="1200" b="0" i="0">
                  <a:latin typeface="Cambria Math"/>
                </a:rPr>
                <a:t>_0^𝑇▒〖</a:t>
              </a:r>
              <a:r>
                <a:rPr lang="en-US" sz="1200" b="0" i="0">
                  <a:latin typeface="Cambria Math"/>
                </a:rPr>
                <a:t>(</a:t>
              </a:r>
              <a:r>
                <a:rPr lang="de-DE" sz="1200" b="0" i="0">
                  <a:latin typeface="Cambria Math"/>
                </a:rPr>
                <a:t>𝑁_2 </a:t>
              </a:r>
              <a:r>
                <a:rPr lang="en-US" sz="1200" b="0" i="0">
                  <a:latin typeface="Cambria Math"/>
                </a:rPr>
                <a:t>) ̇</a:t>
              </a:r>
              <a:r>
                <a:rPr lang="de-DE" sz="1200" b="0" i="0">
                  <a:latin typeface="Cambria Math"/>
                </a:rPr>
                <a:t>  𝑑𝑡〗</a:t>
              </a:r>
              <a:endParaRPr lang="en-US" sz="1200"/>
            </a:p>
          </xdr:txBody>
        </xdr:sp>
      </mc:Fallback>
    </mc:AlternateContent>
    <xdr:clientData/>
  </xdr:oneCellAnchor>
  <xdr:oneCellAnchor>
    <xdr:from>
      <xdr:col>12</xdr:col>
      <xdr:colOff>879101</xdr:colOff>
      <xdr:row>31</xdr:row>
      <xdr:rowOff>407333</xdr:rowOff>
    </xdr:from>
    <xdr:ext cx="914400" cy="507703"/>
    <mc:AlternateContent xmlns:mc="http://schemas.openxmlformats.org/markup-compatibility/2006" xmlns:a14="http://schemas.microsoft.com/office/drawing/2010/main">
      <mc:Choice Requires="a14">
        <xdr:sp macro="" textlink="">
          <xdr:nvSpPr>
            <xdr:cNvPr id="12" name="Textfeld 11"/>
            <xdr:cNvSpPr txBox="1"/>
          </xdr:nvSpPr>
          <xdr:spPr>
            <a:xfrm>
              <a:off x="19805276" y="13942358"/>
              <a:ext cx="914400" cy="507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nary>
                      <m:naryPr>
                        <m:ctrlPr>
                          <a:rPr lang="en-US" sz="1200" i="1">
                            <a:latin typeface="Cambria Math" panose="02040503050406030204" pitchFamily="18" charset="0"/>
                          </a:rPr>
                        </m:ctrlPr>
                      </m:naryPr>
                      <m:sub>
                        <m:r>
                          <m:rPr>
                            <m:brk m:alnAt="23"/>
                          </m:rPr>
                          <a:rPr lang="de-DE" sz="1200" b="0" i="1">
                            <a:latin typeface="Cambria Math"/>
                          </a:rPr>
                          <m:t>0</m:t>
                        </m:r>
                      </m:sub>
                      <m:sup>
                        <m:r>
                          <a:rPr lang="de-DE" sz="1200" b="0" i="1">
                            <a:latin typeface="Cambria Math"/>
                          </a:rPr>
                          <m:t>𝑇</m:t>
                        </m:r>
                      </m:sup>
                      <m:e>
                        <m:acc>
                          <m:accPr>
                            <m:chr m:val="̇"/>
                            <m:ctrlPr>
                              <a:rPr lang="en-US" sz="1200" i="1">
                                <a:latin typeface="Cambria Math" panose="02040503050406030204" pitchFamily="18" charset="0"/>
                              </a:rPr>
                            </m:ctrlPr>
                          </m:accPr>
                          <m:e>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e>
                        </m:acc>
                        <m:r>
                          <m:rPr>
                            <m:brk m:alnAt="23"/>
                          </m:rPr>
                          <a:rPr lang="de-DE" sz="1200" b="0" i="1">
                            <a:latin typeface="Cambria Math"/>
                          </a:rPr>
                          <m:t> </m:t>
                        </m:r>
                        <m:r>
                          <a:rPr lang="de-DE" sz="1200" b="0" i="1">
                            <a:latin typeface="Cambria Math"/>
                          </a:rPr>
                          <m:t>𝑑𝑡</m:t>
                        </m:r>
                      </m:e>
                    </m:nary>
                  </m:oMath>
                </m:oMathPara>
              </a14:m>
              <a:endParaRPr lang="en-US" sz="1400"/>
            </a:p>
          </xdr:txBody>
        </xdr:sp>
      </mc:Choice>
      <mc:Fallback xmlns="">
        <xdr:sp macro="" textlink="">
          <xdr:nvSpPr>
            <xdr:cNvPr id="12" name="Textfeld 11"/>
            <xdr:cNvSpPr txBox="1"/>
          </xdr:nvSpPr>
          <xdr:spPr>
            <a:xfrm>
              <a:off x="19805276" y="13942358"/>
              <a:ext cx="914400" cy="507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200" i="0">
                  <a:latin typeface="Cambria Math"/>
                </a:rPr>
                <a:t>∫</a:t>
              </a:r>
              <a:r>
                <a:rPr lang="de-DE" sz="1200" b="0" i="0">
                  <a:latin typeface="Cambria Math"/>
                </a:rPr>
                <a:t>_0^𝑇▒〖</a:t>
              </a:r>
              <a:r>
                <a:rPr lang="en-US" sz="1200" b="0" i="0">
                  <a:latin typeface="Cambria Math"/>
                </a:rPr>
                <a:t>(</a:t>
              </a:r>
              <a:r>
                <a:rPr lang="de-DE" sz="1200" b="0" i="0">
                  <a:latin typeface="Cambria Math"/>
                </a:rPr>
                <a:t>𝑁_3 </a:t>
              </a:r>
              <a:r>
                <a:rPr lang="en-US" sz="1200" b="0" i="0">
                  <a:latin typeface="Cambria Math"/>
                </a:rPr>
                <a:t>) ̇</a:t>
              </a:r>
              <a:r>
                <a:rPr lang="de-DE" sz="1200" b="0" i="0">
                  <a:latin typeface="Cambria Math"/>
                </a:rPr>
                <a:t>  𝑑𝑡〗</a:t>
              </a:r>
              <a:endParaRPr lang="en-US" sz="1400"/>
            </a:p>
          </xdr:txBody>
        </xdr:sp>
      </mc:Fallback>
    </mc:AlternateContent>
    <xdr:clientData/>
  </xdr:oneCellAnchor>
  <xdr:oneCellAnchor>
    <xdr:from>
      <xdr:col>5</xdr:col>
      <xdr:colOff>1445561</xdr:colOff>
      <xdr:row>3</xdr:row>
      <xdr:rowOff>435068</xdr:rowOff>
    </xdr:from>
    <xdr:ext cx="2209800" cy="507318"/>
    <mc:AlternateContent xmlns:mc="http://schemas.openxmlformats.org/markup-compatibility/2006" xmlns:a14="http://schemas.microsoft.com/office/drawing/2010/main">
      <mc:Choice Requires="a14">
        <xdr:sp macro="" textlink="">
          <xdr:nvSpPr>
            <xdr:cNvPr id="13" name="Textfeld 12"/>
            <xdr:cNvSpPr txBox="1"/>
          </xdr:nvSpPr>
          <xdr:spPr>
            <a:xfrm>
              <a:off x="6065186" y="1454243"/>
              <a:ext cx="2209800" cy="5073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200" b="0" i="1">
                        <a:latin typeface="Cambria Math"/>
                      </a:rPr>
                      <m:t>−</m:t>
                    </m:r>
                    <m:r>
                      <a:rPr lang="de-DE" sz="1200" b="0" i="1">
                        <a:latin typeface="Cambria Math"/>
                      </a:rPr>
                      <m:t>𝑎</m:t>
                    </m:r>
                    <m:r>
                      <a:rPr lang="de-DE" sz="1200" b="0" i="1">
                        <a:latin typeface="Cambria Math"/>
                      </a:rPr>
                      <m:t>∗</m:t>
                    </m:r>
                    <m:r>
                      <a:rPr lang="de-DE" sz="1200" b="0" i="1">
                        <a:latin typeface="Cambria Math"/>
                      </a:rPr>
                      <m:t>𝑏</m:t>
                    </m:r>
                    <m:r>
                      <a:rPr lang="de-DE" sz="1200" b="0" i="1">
                        <a:latin typeface="Cambria Math"/>
                      </a:rPr>
                      <m:t>∗</m:t>
                    </m:r>
                    <m:r>
                      <a:rPr lang="de-DE" sz="1200" b="0" i="1">
                        <a:latin typeface="Cambria Math"/>
                      </a:rPr>
                      <m:t>𝑐</m:t>
                    </m:r>
                    <m:d>
                      <m:dPr>
                        <m:ctrlPr>
                          <a:rPr lang="de-DE" sz="1200" b="0" i="1">
                            <a:latin typeface="Cambria Math" panose="02040503050406030204" pitchFamily="18" charset="0"/>
                          </a:rPr>
                        </m:ctrlPr>
                      </m:dPr>
                      <m:e>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4</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4</m:t>
                                </m:r>
                              </m:sub>
                            </m:sSub>
                          </m:den>
                        </m:f>
                      </m:e>
                    </m:d>
                  </m:oMath>
                </m:oMathPara>
              </a14:m>
              <a:endParaRPr lang="en-US" sz="1100"/>
            </a:p>
          </xdr:txBody>
        </xdr:sp>
      </mc:Choice>
      <mc:Fallback xmlns="">
        <xdr:sp macro="" textlink="">
          <xdr:nvSpPr>
            <xdr:cNvPr id="13" name="Textfeld 12"/>
            <xdr:cNvSpPr txBox="1"/>
          </xdr:nvSpPr>
          <xdr:spPr>
            <a:xfrm>
              <a:off x="6065186" y="1454243"/>
              <a:ext cx="2209800" cy="5073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b="0" i="0">
                  <a:latin typeface="Cambria Math"/>
                </a:rPr>
                <a:t>−𝑎∗𝑏∗𝑐((𝑉_1+𝑉_2+𝑉_3+𝑉_4)/(𝑉_1∗𝑉_2∗𝑉_3∗𝑉_4 ))</a:t>
              </a:r>
              <a:endParaRPr lang="en-US" sz="1100"/>
            </a:p>
          </xdr:txBody>
        </xdr:sp>
      </mc:Fallback>
    </mc:AlternateContent>
    <xdr:clientData/>
  </xdr:oneCellAnchor>
  <xdr:oneCellAnchor>
    <xdr:from>
      <xdr:col>5</xdr:col>
      <xdr:colOff>2103345</xdr:colOff>
      <xdr:row>4</xdr:row>
      <xdr:rowOff>422460</xdr:rowOff>
    </xdr:from>
    <xdr:ext cx="914400" cy="462884"/>
    <mc:AlternateContent xmlns:mc="http://schemas.openxmlformats.org/markup-compatibility/2006" xmlns:a14="http://schemas.microsoft.com/office/drawing/2010/main">
      <mc:Choice Requires="a14">
        <xdr:sp macro="" textlink="">
          <xdr:nvSpPr>
            <xdr:cNvPr id="14" name="Textfeld 13"/>
            <xdr:cNvSpPr txBox="1"/>
          </xdr:nvSpPr>
          <xdr:spPr>
            <a:xfrm>
              <a:off x="6722970" y="1889310"/>
              <a:ext cx="914400" cy="462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de-DE" sz="1200" b="0" i="1">
                        <a:latin typeface="Cambria Math"/>
                      </a:rPr>
                      <m:t>𝛽</m:t>
                    </m:r>
                    <m:r>
                      <a:rPr lang="de-DE" sz="1200" b="0" i="1">
                        <a:latin typeface="Cambria Math"/>
                      </a:rPr>
                      <m:t>  − </m:t>
                    </m:r>
                    <m:f>
                      <m:fPr>
                        <m:ctrlPr>
                          <a:rPr lang="de-DE" sz="1200" b="0" i="1">
                            <a:latin typeface="Cambria Math" panose="02040503050406030204" pitchFamily="18" charset="0"/>
                          </a:rPr>
                        </m:ctrlPr>
                      </m:fPr>
                      <m:num>
                        <m:sSup>
                          <m:sSupPr>
                            <m:ctrlPr>
                              <a:rPr lang="de-DE" sz="1200" b="0" i="1">
                                <a:latin typeface="Cambria Math" panose="02040503050406030204" pitchFamily="18" charset="0"/>
                              </a:rPr>
                            </m:ctrlPr>
                          </m:sSupPr>
                          <m:e>
                            <m:r>
                              <a:rPr lang="de-DE" sz="1200" b="0" i="1">
                                <a:latin typeface="Cambria Math"/>
                              </a:rPr>
                              <m:t>𝛼</m:t>
                            </m:r>
                          </m:e>
                          <m:sup>
                            <m:r>
                              <a:rPr lang="de-DE" sz="1200" b="0" i="1">
                                <a:latin typeface="Cambria Math"/>
                              </a:rPr>
                              <m:t>2</m:t>
                            </m:r>
                          </m:sup>
                        </m:sSup>
                      </m:num>
                      <m:den>
                        <m:r>
                          <a:rPr lang="de-DE" sz="1200" b="0" i="1">
                            <a:latin typeface="Cambria Math"/>
                          </a:rPr>
                          <m:t>3</m:t>
                        </m:r>
                      </m:den>
                    </m:f>
                  </m:oMath>
                </m:oMathPara>
              </a14:m>
              <a:endParaRPr lang="en-US" sz="1200"/>
            </a:p>
          </xdr:txBody>
        </xdr:sp>
      </mc:Choice>
      <mc:Fallback xmlns="">
        <xdr:sp macro="" textlink="">
          <xdr:nvSpPr>
            <xdr:cNvPr id="14" name="Textfeld 13"/>
            <xdr:cNvSpPr txBox="1"/>
          </xdr:nvSpPr>
          <xdr:spPr>
            <a:xfrm>
              <a:off x="6722970" y="1889310"/>
              <a:ext cx="914400" cy="462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de-DE" sz="1200" b="0" i="0">
                  <a:latin typeface="Cambria Math"/>
                </a:rPr>
                <a:t>𝛽  −  𝛼^2/3</a:t>
              </a:r>
              <a:endParaRPr lang="en-US" sz="1200"/>
            </a:p>
          </xdr:txBody>
        </xdr:sp>
      </mc:Fallback>
    </mc:AlternateContent>
    <xdr:clientData/>
  </xdr:oneCellAnchor>
  <xdr:oneCellAnchor>
    <xdr:from>
      <xdr:col>5</xdr:col>
      <xdr:colOff>1813913</xdr:colOff>
      <xdr:row>5</xdr:row>
      <xdr:rowOff>438789</xdr:rowOff>
    </xdr:from>
    <xdr:ext cx="1587874" cy="462884"/>
    <mc:AlternateContent xmlns:mc="http://schemas.openxmlformats.org/markup-compatibility/2006" xmlns:a14="http://schemas.microsoft.com/office/drawing/2010/main">
      <mc:Choice Requires="a14">
        <xdr:sp macro="" textlink="">
          <xdr:nvSpPr>
            <xdr:cNvPr id="15" name="Textfeld 14"/>
            <xdr:cNvSpPr txBox="1"/>
          </xdr:nvSpPr>
          <xdr:spPr>
            <a:xfrm>
              <a:off x="6433538" y="2353314"/>
              <a:ext cx="1587874" cy="462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200" b="0" i="1">
                        <a:latin typeface="Cambria Math"/>
                      </a:rPr>
                      <m:t> −</m:t>
                    </m:r>
                    <m:f>
                      <m:fPr>
                        <m:ctrlPr>
                          <a:rPr lang="de-DE" sz="1200" b="0" i="1">
                            <a:latin typeface="Cambria Math" panose="02040503050406030204" pitchFamily="18" charset="0"/>
                          </a:rPr>
                        </m:ctrlPr>
                      </m:fPr>
                      <m:num>
                        <m:r>
                          <a:rPr lang="de-DE" sz="1200" b="0" i="1">
                            <a:latin typeface="Cambria Math"/>
                          </a:rPr>
                          <m:t>2</m:t>
                        </m:r>
                        <m:sSup>
                          <m:sSupPr>
                            <m:ctrlPr>
                              <a:rPr lang="de-DE" sz="1200" b="0" i="1">
                                <a:latin typeface="Cambria Math" panose="02040503050406030204" pitchFamily="18" charset="0"/>
                              </a:rPr>
                            </m:ctrlPr>
                          </m:sSupPr>
                          <m:e>
                            <m:r>
                              <a:rPr lang="de-DE" sz="1200" b="0" i="1">
                                <a:latin typeface="Cambria Math"/>
                              </a:rPr>
                              <m:t>𝛼</m:t>
                            </m:r>
                          </m:e>
                          <m:sup>
                            <m:r>
                              <a:rPr lang="de-DE" sz="1200" b="0" i="1">
                                <a:latin typeface="Cambria Math"/>
                              </a:rPr>
                              <m:t>3</m:t>
                            </m:r>
                          </m:sup>
                        </m:sSup>
                      </m:num>
                      <m:den>
                        <m:r>
                          <a:rPr lang="de-DE" sz="1200" b="0" i="1">
                            <a:latin typeface="Cambria Math"/>
                          </a:rPr>
                          <m:t>27</m:t>
                        </m:r>
                      </m:den>
                    </m:f>
                    <m:r>
                      <a:rPr lang="de-DE" sz="1200" b="0" i="1">
                        <a:latin typeface="Cambria Math"/>
                      </a:rPr>
                      <m:t>+</m:t>
                    </m:r>
                    <m:f>
                      <m:fPr>
                        <m:ctrlPr>
                          <a:rPr lang="de-DE" sz="1200" b="0" i="1">
                            <a:latin typeface="Cambria Math" panose="02040503050406030204" pitchFamily="18" charset="0"/>
                          </a:rPr>
                        </m:ctrlPr>
                      </m:fPr>
                      <m:num>
                        <m:r>
                          <a:rPr lang="de-DE" sz="1200" b="0" i="1">
                            <a:latin typeface="Cambria Math"/>
                          </a:rPr>
                          <m:t>𝛼</m:t>
                        </m:r>
                        <m:r>
                          <a:rPr lang="de-DE" sz="1200" b="0" i="1">
                            <a:latin typeface="Cambria Math"/>
                          </a:rPr>
                          <m:t> </m:t>
                        </m:r>
                        <m:r>
                          <a:rPr lang="de-DE" sz="1200" b="0" i="1">
                            <a:latin typeface="Cambria Math"/>
                          </a:rPr>
                          <m:t>𝛽</m:t>
                        </m:r>
                      </m:num>
                      <m:den>
                        <m:r>
                          <a:rPr lang="de-DE" sz="1200" b="0" i="1">
                            <a:latin typeface="Cambria Math"/>
                          </a:rPr>
                          <m:t>3</m:t>
                        </m:r>
                      </m:den>
                    </m:f>
                    <m:r>
                      <a:rPr lang="de-DE" sz="1200" b="0" i="1">
                        <a:latin typeface="Cambria Math"/>
                      </a:rPr>
                      <m:t>−</m:t>
                    </m:r>
                    <m:r>
                      <a:rPr lang="de-DE" sz="1200" b="0" i="1">
                        <a:latin typeface="Cambria Math"/>
                      </a:rPr>
                      <m:t>𝛾</m:t>
                    </m:r>
                  </m:oMath>
                </m:oMathPara>
              </a14:m>
              <a:endParaRPr lang="en-US" sz="1200"/>
            </a:p>
          </xdr:txBody>
        </xdr:sp>
      </mc:Choice>
      <mc:Fallback xmlns="">
        <xdr:sp macro="" textlink="">
          <xdr:nvSpPr>
            <xdr:cNvPr id="15" name="Textfeld 14"/>
            <xdr:cNvSpPr txBox="1"/>
          </xdr:nvSpPr>
          <xdr:spPr>
            <a:xfrm>
              <a:off x="6433538" y="2353314"/>
              <a:ext cx="1587874" cy="462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b="0" i="0">
                  <a:latin typeface="Cambria Math"/>
                </a:rPr>
                <a:t> −(2𝛼^3)/27+(𝛼 𝛽)/3−𝛾</a:t>
              </a:r>
              <a:endParaRPr lang="en-US" sz="1200"/>
            </a:p>
          </xdr:txBody>
        </xdr:sp>
      </mc:Fallback>
    </mc:AlternateContent>
    <xdr:clientData/>
  </xdr:oneCellAnchor>
  <xdr:oneCellAnchor>
    <xdr:from>
      <xdr:col>5</xdr:col>
      <xdr:colOff>3246342</xdr:colOff>
      <xdr:row>11</xdr:row>
      <xdr:rowOff>377639</xdr:rowOff>
    </xdr:from>
    <xdr:ext cx="1650627" cy="637290"/>
    <mc:AlternateContent xmlns:mc="http://schemas.openxmlformats.org/markup-compatibility/2006" xmlns:a14="http://schemas.microsoft.com/office/drawing/2010/main">
      <mc:Choice Requires="a14">
        <xdr:sp macro="" textlink="">
          <xdr:nvSpPr>
            <xdr:cNvPr id="16" name="Textfeld 15"/>
            <xdr:cNvSpPr txBox="1"/>
          </xdr:nvSpPr>
          <xdr:spPr>
            <a:xfrm>
              <a:off x="7865967" y="4959164"/>
              <a:ext cx="1650627" cy="637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m:rPr>
                        <m:sty m:val="p"/>
                      </m:rPr>
                      <a:rPr lang="de-DE" sz="1100" b="0" i="1">
                        <a:latin typeface="Cambria Math"/>
                      </a:rPr>
                      <m:t>ar</m:t>
                    </m:r>
                    <m:r>
                      <a:rPr lang="de-DE" sz="1100" b="0" i="1">
                        <a:latin typeface="Cambria Math"/>
                      </a:rPr>
                      <m:t>𝑐</m:t>
                    </m:r>
                    <m:r>
                      <m:rPr>
                        <m:sty m:val="p"/>
                      </m:rPr>
                      <a:rPr lang="de-DE" sz="1100" b="0" i="1">
                        <a:latin typeface="Cambria Math"/>
                      </a:rPr>
                      <m:t>cos</m:t>
                    </m:r>
                    <m:r>
                      <a:rPr lang="de-DE" sz="1100" b="0" i="1">
                        <a:latin typeface="Cambria Math"/>
                      </a:rPr>
                      <m:t> </m:t>
                    </m:r>
                    <m:d>
                      <m:dPr>
                        <m:ctrlPr>
                          <a:rPr lang="de-DE" sz="1100" b="0" i="1">
                            <a:latin typeface="Cambria Math" panose="02040503050406030204" pitchFamily="18" charset="0"/>
                          </a:rPr>
                        </m:ctrlPr>
                      </m:dPr>
                      <m:e>
                        <m:r>
                          <a:rPr lang="de-DE" sz="1100" b="0" i="1">
                            <a:latin typeface="Cambria Math"/>
                          </a:rPr>
                          <m:t>−</m:t>
                        </m:r>
                        <m:f>
                          <m:fPr>
                            <m:ctrlPr>
                              <a:rPr lang="de-DE" sz="1100" b="0" i="1">
                                <a:latin typeface="Cambria Math" panose="02040503050406030204" pitchFamily="18" charset="0"/>
                              </a:rPr>
                            </m:ctrlPr>
                          </m:fPr>
                          <m:num>
                            <m:r>
                              <a:rPr lang="de-DE" sz="1100" b="0" i="1">
                                <a:latin typeface="Cambria Math"/>
                              </a:rPr>
                              <m:t>𝑞</m:t>
                            </m:r>
                            <m:r>
                              <a:rPr lang="de-DE" sz="1100" b="0" i="1">
                                <a:latin typeface="Cambria Math"/>
                              </a:rPr>
                              <m:t>/2</m:t>
                            </m:r>
                          </m:num>
                          <m:den>
                            <m:rad>
                              <m:radPr>
                                <m:degHide m:val="on"/>
                                <m:ctrlPr>
                                  <a:rPr lang="de-DE" sz="1100" b="0" i="1">
                                    <a:latin typeface="Cambria Math" panose="02040503050406030204" pitchFamily="18" charset="0"/>
                                  </a:rPr>
                                </m:ctrlPr>
                              </m:radPr>
                              <m:deg/>
                              <m:e>
                                <m:r>
                                  <a:rPr lang="de-DE" sz="1100" b="0" i="1">
                                    <a:latin typeface="Cambria Math"/>
                                  </a:rPr>
                                  <m:t>−</m:t>
                                </m:r>
                                <m:sSup>
                                  <m:sSupPr>
                                    <m:ctrlPr>
                                      <a:rPr lang="de-DE" sz="1100" b="0" i="1">
                                        <a:latin typeface="Cambria Math" panose="02040503050406030204" pitchFamily="18" charset="0"/>
                                      </a:rPr>
                                    </m:ctrlPr>
                                  </m:sSupPr>
                                  <m:e>
                                    <m:d>
                                      <m:dPr>
                                        <m:ctrlPr>
                                          <a:rPr lang="de-DE" sz="1100" b="0" i="1">
                                            <a:latin typeface="Cambria Math" panose="02040503050406030204" pitchFamily="18" charset="0"/>
                                          </a:rPr>
                                        </m:ctrlPr>
                                      </m:dPr>
                                      <m:e>
                                        <m:f>
                                          <m:fPr>
                                            <m:ctrlPr>
                                              <a:rPr lang="de-DE" sz="1100" b="0" i="1">
                                                <a:latin typeface="Cambria Math" panose="02040503050406030204" pitchFamily="18" charset="0"/>
                                              </a:rPr>
                                            </m:ctrlPr>
                                          </m:fPr>
                                          <m:num>
                                            <m:r>
                                              <a:rPr lang="de-DE" sz="1100" b="0" i="1">
                                                <a:latin typeface="Cambria Math"/>
                                              </a:rPr>
                                              <m:t>𝑝</m:t>
                                            </m:r>
                                          </m:num>
                                          <m:den>
                                            <m:r>
                                              <a:rPr lang="de-DE" sz="1100" b="0" i="1">
                                                <a:latin typeface="Cambria Math"/>
                                              </a:rPr>
                                              <m:t>3</m:t>
                                            </m:r>
                                          </m:den>
                                        </m:f>
                                      </m:e>
                                    </m:d>
                                  </m:e>
                                  <m:sup>
                                    <m:r>
                                      <a:rPr lang="de-DE" sz="1100" b="0" i="1">
                                        <a:latin typeface="Cambria Math"/>
                                      </a:rPr>
                                      <m:t>3</m:t>
                                    </m:r>
                                  </m:sup>
                                </m:sSup>
                              </m:e>
                            </m:rad>
                          </m:den>
                        </m:f>
                      </m:e>
                    </m:d>
                    <m:r>
                      <a:rPr lang="de-DE" sz="1100" b="0" i="1">
                        <a:latin typeface="Cambria Math"/>
                      </a:rPr>
                      <m:t> </m:t>
                    </m:r>
                  </m:oMath>
                </m:oMathPara>
              </a14:m>
              <a:endParaRPr lang="en-US" sz="1100"/>
            </a:p>
          </xdr:txBody>
        </xdr:sp>
      </mc:Choice>
      <mc:Fallback xmlns="">
        <xdr:sp macro="" textlink="">
          <xdr:nvSpPr>
            <xdr:cNvPr id="16" name="Textfeld 15"/>
            <xdr:cNvSpPr txBox="1"/>
          </xdr:nvSpPr>
          <xdr:spPr>
            <a:xfrm>
              <a:off x="7865967" y="4959164"/>
              <a:ext cx="1650627" cy="637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latin typeface="Cambria Math"/>
                </a:rPr>
                <a:t>ar𝑐cos (−(𝑞/2)/√(−(𝑝/3)^3 ))  </a:t>
              </a:r>
              <a:endParaRPr lang="en-US" sz="1100"/>
            </a:p>
          </xdr:txBody>
        </xdr:sp>
      </mc:Fallback>
    </mc:AlternateContent>
    <xdr:clientData/>
  </xdr:oneCellAnchor>
  <xdr:oneCellAnchor>
    <xdr:from>
      <xdr:col>5</xdr:col>
      <xdr:colOff>1733550</xdr:colOff>
      <xdr:row>8</xdr:row>
      <xdr:rowOff>418458</xdr:rowOff>
    </xdr:from>
    <xdr:ext cx="1258420" cy="503792"/>
    <mc:AlternateContent xmlns:mc="http://schemas.openxmlformats.org/markup-compatibility/2006" xmlns:a14="http://schemas.microsoft.com/office/drawing/2010/main">
      <mc:Choice Requires="a14">
        <xdr:sp macro="" textlink="">
          <xdr:nvSpPr>
            <xdr:cNvPr id="17" name="Textfeld 16"/>
            <xdr:cNvSpPr txBox="1"/>
          </xdr:nvSpPr>
          <xdr:spPr>
            <a:xfrm>
              <a:off x="6353175" y="3666483"/>
              <a:ext cx="1258420" cy="5037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p>
                      <m:sSupPr>
                        <m:ctrlPr>
                          <a:rPr lang="de-DE" sz="1400" b="0" i="1">
                            <a:latin typeface="Cambria Math" panose="02040503050406030204" pitchFamily="18" charset="0"/>
                          </a:rPr>
                        </m:ctrlPr>
                      </m:sSupPr>
                      <m:e>
                        <m:d>
                          <m:dPr>
                            <m:ctrlPr>
                              <a:rPr lang="en-US" sz="1400" i="1">
                                <a:latin typeface="Cambria Math" panose="02040503050406030204" pitchFamily="18" charset="0"/>
                              </a:rPr>
                            </m:ctrlPr>
                          </m:dPr>
                          <m:e>
                            <m:f>
                              <m:fPr>
                                <m:ctrlPr>
                                  <a:rPr lang="en-US" sz="1400" i="1">
                                    <a:latin typeface="Cambria Math" panose="02040503050406030204" pitchFamily="18" charset="0"/>
                                  </a:rPr>
                                </m:ctrlPr>
                              </m:fPr>
                              <m:num>
                                <m:r>
                                  <a:rPr lang="de-DE" sz="1400" b="0" i="1">
                                    <a:latin typeface="Cambria Math"/>
                                  </a:rPr>
                                  <m:t>𝑞</m:t>
                                </m:r>
                              </m:num>
                              <m:den>
                                <m:r>
                                  <a:rPr lang="de-DE" sz="1400" b="0" i="1">
                                    <a:latin typeface="Cambria Math"/>
                                  </a:rPr>
                                  <m:t>2</m:t>
                                </m:r>
                              </m:den>
                            </m:f>
                          </m:e>
                        </m:d>
                      </m:e>
                      <m:sup>
                        <m:r>
                          <a:rPr lang="de-DE" sz="1400" b="0" i="1">
                            <a:latin typeface="Cambria Math"/>
                          </a:rPr>
                          <m:t>2</m:t>
                        </m:r>
                      </m:sup>
                    </m:sSup>
                    <m:r>
                      <a:rPr lang="de-DE" sz="1400" b="0" i="1">
                        <a:latin typeface="Cambria Math"/>
                      </a:rPr>
                      <m:t>+</m:t>
                    </m:r>
                    <m:sSup>
                      <m:sSupPr>
                        <m:ctrlPr>
                          <a:rPr lang="de-DE" sz="1400" b="0" i="1">
                            <a:latin typeface="Cambria Math" panose="02040503050406030204" pitchFamily="18" charset="0"/>
                          </a:rPr>
                        </m:ctrlPr>
                      </m:sSupPr>
                      <m:e>
                        <m:d>
                          <m:dPr>
                            <m:ctrlPr>
                              <a:rPr lang="de-DE" sz="1400" b="0" i="1">
                                <a:latin typeface="Cambria Math" panose="02040503050406030204" pitchFamily="18" charset="0"/>
                              </a:rPr>
                            </m:ctrlPr>
                          </m:dPr>
                          <m:e>
                            <m:f>
                              <m:fPr>
                                <m:ctrlPr>
                                  <a:rPr lang="de-DE" sz="1400" b="0" i="1">
                                    <a:latin typeface="Cambria Math" panose="02040503050406030204" pitchFamily="18" charset="0"/>
                                  </a:rPr>
                                </m:ctrlPr>
                              </m:fPr>
                              <m:num>
                                <m:r>
                                  <a:rPr lang="de-DE" sz="1400" b="0" i="1">
                                    <a:latin typeface="Cambria Math"/>
                                  </a:rPr>
                                  <m:t>𝑝</m:t>
                                </m:r>
                              </m:num>
                              <m:den>
                                <m:r>
                                  <a:rPr lang="de-DE" sz="1400" b="0" i="1">
                                    <a:latin typeface="Cambria Math"/>
                                  </a:rPr>
                                  <m:t>3</m:t>
                                </m:r>
                              </m:den>
                            </m:f>
                          </m:e>
                        </m:d>
                      </m:e>
                      <m:sup>
                        <m:r>
                          <a:rPr lang="de-DE" sz="1400" b="0" i="1">
                            <a:latin typeface="Cambria Math"/>
                          </a:rPr>
                          <m:t>3</m:t>
                        </m:r>
                      </m:sup>
                    </m:sSup>
                  </m:oMath>
                </m:oMathPara>
              </a14:m>
              <a:endParaRPr lang="en-US" sz="1400"/>
            </a:p>
          </xdr:txBody>
        </xdr:sp>
      </mc:Choice>
      <mc:Fallback xmlns="">
        <xdr:sp macro="" textlink="">
          <xdr:nvSpPr>
            <xdr:cNvPr id="17" name="Textfeld 16"/>
            <xdr:cNvSpPr txBox="1"/>
          </xdr:nvSpPr>
          <xdr:spPr>
            <a:xfrm>
              <a:off x="6353175" y="3666483"/>
              <a:ext cx="1258420" cy="5037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400" i="0">
                  <a:latin typeface="Cambria Math"/>
                </a:rPr>
                <a:t>(</a:t>
              </a:r>
              <a:r>
                <a:rPr lang="de-DE" sz="1400" b="0" i="0">
                  <a:latin typeface="Cambria Math"/>
                </a:rPr>
                <a:t>𝑞</a:t>
              </a:r>
              <a:r>
                <a:rPr lang="en-US" sz="1400" b="0" i="0">
                  <a:latin typeface="Cambria Math"/>
                </a:rPr>
                <a:t>/</a:t>
              </a:r>
              <a:r>
                <a:rPr lang="de-DE" sz="1400" b="0" i="0">
                  <a:latin typeface="Cambria Math"/>
                </a:rPr>
                <a:t>2)^2+(𝑝/3)^3</a:t>
              </a:r>
              <a:endParaRPr lang="en-US" sz="1400"/>
            </a:p>
          </xdr:txBody>
        </xdr:sp>
      </mc:Fallback>
    </mc:AlternateContent>
    <xdr:clientData/>
  </xdr:oneCellAnchor>
  <xdr:oneCellAnchor>
    <xdr:from>
      <xdr:col>5</xdr:col>
      <xdr:colOff>896470</xdr:colOff>
      <xdr:row>23</xdr:row>
      <xdr:rowOff>419661</xdr:rowOff>
    </xdr:from>
    <xdr:ext cx="1333501" cy="468141"/>
    <mc:AlternateContent xmlns:mc="http://schemas.openxmlformats.org/markup-compatibility/2006" xmlns:a14="http://schemas.microsoft.com/office/drawing/2010/main">
      <mc:Choice Requires="a14">
        <xdr:sp macro="" textlink="">
          <xdr:nvSpPr>
            <xdr:cNvPr id="18" name="Textfeld 17"/>
            <xdr:cNvSpPr txBox="1"/>
          </xdr:nvSpPr>
          <xdr:spPr>
            <a:xfrm>
              <a:off x="5516095" y="10373286"/>
              <a:ext cx="1333501" cy="468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ad>
                      <m:radPr>
                        <m:ctrlPr>
                          <a:rPr lang="de-DE" sz="1200" b="0" i="1">
                            <a:latin typeface="Cambria Math" panose="02040503050406030204" pitchFamily="18" charset="0"/>
                          </a:rPr>
                        </m:ctrlPr>
                      </m:radPr>
                      <m:deg>
                        <m:r>
                          <m:rPr>
                            <m:brk m:alnAt="7"/>
                          </m:rPr>
                          <a:rPr lang="de-DE" sz="1200" b="0" i="1">
                            <a:latin typeface="Cambria Math"/>
                          </a:rPr>
                          <m:t>3</m:t>
                        </m:r>
                      </m:deg>
                      <m:e>
                        <m:r>
                          <a:rPr lang="de-DE" sz="1200" b="0" i="1">
                            <a:latin typeface="Cambria Math"/>
                          </a:rPr>
                          <m:t>−</m:t>
                        </m:r>
                        <m:f>
                          <m:fPr>
                            <m:ctrlPr>
                              <a:rPr lang="de-DE" sz="1200" b="0" i="1">
                                <a:latin typeface="Cambria Math" panose="02040503050406030204" pitchFamily="18" charset="0"/>
                              </a:rPr>
                            </m:ctrlPr>
                          </m:fPr>
                          <m:num>
                            <m:r>
                              <a:rPr lang="de-DE" sz="1200" b="0" i="1">
                                <a:latin typeface="Cambria Math"/>
                              </a:rPr>
                              <m:t>𝑞</m:t>
                            </m:r>
                          </m:num>
                          <m:den>
                            <m:r>
                              <a:rPr lang="de-DE" sz="1200" b="0" i="1">
                                <a:latin typeface="Cambria Math"/>
                              </a:rPr>
                              <m:t>2</m:t>
                            </m:r>
                          </m:den>
                        </m:f>
                        <m:r>
                          <a:rPr lang="de-DE" sz="1200" b="0" i="1">
                            <a:latin typeface="Cambria Math"/>
                          </a:rPr>
                          <m:t>−</m:t>
                        </m:r>
                        <m:rad>
                          <m:radPr>
                            <m:degHide m:val="on"/>
                            <m:ctrlPr>
                              <a:rPr lang="de-DE" sz="1200" b="0" i="1">
                                <a:latin typeface="Cambria Math" panose="02040503050406030204" pitchFamily="18" charset="0"/>
                              </a:rPr>
                            </m:ctrlPr>
                          </m:radPr>
                          <m:deg/>
                          <m:e>
                            <m:r>
                              <a:rPr lang="de-DE" sz="1200" b="0" i="1">
                                <a:latin typeface="Cambria Math"/>
                              </a:rPr>
                              <m:t>𝐷</m:t>
                            </m:r>
                          </m:e>
                        </m:rad>
                      </m:e>
                    </m:rad>
                  </m:oMath>
                </m:oMathPara>
              </a14:m>
              <a:endParaRPr lang="en-US" sz="1200"/>
            </a:p>
          </xdr:txBody>
        </xdr:sp>
      </mc:Choice>
      <mc:Fallback xmlns="">
        <xdr:sp macro="" textlink="">
          <xdr:nvSpPr>
            <xdr:cNvPr id="18" name="Textfeld 17"/>
            <xdr:cNvSpPr txBox="1"/>
          </xdr:nvSpPr>
          <xdr:spPr>
            <a:xfrm>
              <a:off x="5516095" y="10373286"/>
              <a:ext cx="1333501" cy="468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b="0" i="0">
                  <a:latin typeface="Cambria Math"/>
                </a:rPr>
                <a:t>∛(−𝑞/2−√𝐷) </a:t>
              </a:r>
              <a:endParaRPr lang="en-US" sz="1200"/>
            </a:p>
          </xdr:txBody>
        </xdr:sp>
      </mc:Fallback>
    </mc:AlternateContent>
    <xdr:clientData/>
  </xdr:oneCellAnchor>
  <xdr:oneCellAnchor>
    <xdr:from>
      <xdr:col>5</xdr:col>
      <xdr:colOff>880782</xdr:colOff>
      <xdr:row>13</xdr:row>
      <xdr:rowOff>392765</xdr:rowOff>
    </xdr:from>
    <xdr:ext cx="2212041" cy="530723"/>
    <mc:AlternateContent xmlns:mc="http://schemas.openxmlformats.org/markup-compatibility/2006" xmlns:a14="http://schemas.microsoft.com/office/drawing/2010/main">
      <mc:Choice Requires="a14">
        <xdr:sp macro="" textlink="">
          <xdr:nvSpPr>
            <xdr:cNvPr id="19" name="Textfeld 18"/>
            <xdr:cNvSpPr txBox="1"/>
          </xdr:nvSpPr>
          <xdr:spPr>
            <a:xfrm>
              <a:off x="5500407" y="5869640"/>
              <a:ext cx="2212041" cy="530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de-DE" sz="1400" b="0" i="1">
                      <a:latin typeface="Cambria Math"/>
                    </a:rPr>
                    <m:t>2</m:t>
                  </m:r>
                  <m:rad>
                    <m:radPr>
                      <m:degHide m:val="on"/>
                      <m:ctrlPr>
                        <a:rPr lang="de-DE" sz="1400" b="0" i="1">
                          <a:latin typeface="Cambria Math" panose="02040503050406030204" pitchFamily="18" charset="0"/>
                        </a:rPr>
                      </m:ctrlPr>
                    </m:radPr>
                    <m:deg/>
                    <m:e>
                      <m:f>
                        <m:fPr>
                          <m:ctrlPr>
                            <a:rPr lang="de-DE" sz="1400" b="0" i="1">
                              <a:latin typeface="Cambria Math" panose="02040503050406030204" pitchFamily="18" charset="0"/>
                            </a:rPr>
                          </m:ctrlPr>
                        </m:fPr>
                        <m:num>
                          <m:r>
                            <a:rPr lang="de-DE" sz="1400" b="0" i="1">
                              <a:latin typeface="Cambria Math"/>
                            </a:rPr>
                            <m:t>−</m:t>
                          </m:r>
                          <m:r>
                            <a:rPr lang="de-DE" sz="1400" b="0" i="1">
                              <a:latin typeface="Cambria Math"/>
                            </a:rPr>
                            <m:t>𝑝</m:t>
                          </m:r>
                        </m:num>
                        <m:den>
                          <m:r>
                            <a:rPr lang="de-DE" sz="1400" b="0" i="1">
                              <a:latin typeface="Cambria Math"/>
                            </a:rPr>
                            <m:t>3</m:t>
                          </m:r>
                        </m:den>
                      </m:f>
                    </m:e>
                  </m:rad>
                  <m:r>
                    <a:rPr lang="de-DE" sz="1400" b="0" i="1">
                      <a:latin typeface="Cambria Math"/>
                    </a:rPr>
                    <m:t>∗</m:t>
                  </m:r>
                  <m:func>
                    <m:funcPr>
                      <m:ctrlPr>
                        <a:rPr lang="de-DE" sz="1400" b="0" i="1">
                          <a:latin typeface="Cambria Math" panose="02040503050406030204" pitchFamily="18" charset="0"/>
                        </a:rPr>
                      </m:ctrlPr>
                    </m:funcPr>
                    <m:fName>
                      <m:r>
                        <m:rPr>
                          <m:sty m:val="p"/>
                        </m:rPr>
                        <a:rPr lang="de-DE" sz="1400" b="0" i="0">
                          <a:latin typeface="Cambria Math"/>
                        </a:rPr>
                        <m:t>cos</m:t>
                      </m:r>
                    </m:fName>
                    <m:e>
                      <m:d>
                        <m:dPr>
                          <m:ctrlPr>
                            <a:rPr lang="de-DE" sz="1400" b="0" i="1">
                              <a:latin typeface="Cambria Math" panose="02040503050406030204" pitchFamily="18" charset="0"/>
                            </a:rPr>
                          </m:ctrlPr>
                        </m:dPr>
                        <m:e>
                          <m:f>
                            <m:fPr>
                              <m:ctrlPr>
                                <a:rPr lang="de-DE" sz="1400" b="0" i="1">
                                  <a:latin typeface="Cambria Math" panose="02040503050406030204" pitchFamily="18" charset="0"/>
                                </a:rPr>
                              </m:ctrlPr>
                            </m:fPr>
                            <m:num>
                              <m:r>
                                <a:rPr lang="de-DE" sz="1400" b="0" i="1">
                                  <a:latin typeface="Cambria Math"/>
                                </a:rPr>
                                <m:t>𝜙</m:t>
                              </m:r>
                              <m:r>
                                <a:rPr lang="de-DE" sz="1400" b="0" i="1">
                                  <a:latin typeface="Cambria Math"/>
                                </a:rPr>
                                <m:t>+</m:t>
                              </m:r>
                              <m:r>
                                <a:rPr lang="de-DE" sz="1400" b="0" i="1">
                                  <a:latin typeface="Cambria Math"/>
                                </a:rPr>
                                <m:t>𝜋</m:t>
                              </m:r>
                            </m:num>
                            <m:den>
                              <m:r>
                                <a:rPr lang="de-DE" sz="1400" b="0" i="1">
                                  <a:latin typeface="Cambria Math"/>
                                </a:rPr>
                                <m:t>3</m:t>
                              </m:r>
                            </m:den>
                          </m:f>
                        </m:e>
                      </m:d>
                    </m:e>
                  </m:func>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𝛼</m:t>
                      </m:r>
                    </m:num>
                    <m:den>
                      <m:r>
                        <a:rPr lang="de-DE" sz="1400" b="0" i="1">
                          <a:latin typeface="Cambria Math"/>
                        </a:rPr>
                        <m:t>3</m:t>
                      </m:r>
                    </m:den>
                  </m:f>
                </m:oMath>
              </a14:m>
              <a:r>
                <a:rPr lang="en-US" sz="1400"/>
                <a:t> </a:t>
              </a:r>
            </a:p>
          </xdr:txBody>
        </xdr:sp>
      </mc:Choice>
      <mc:Fallback xmlns="">
        <xdr:sp macro="" textlink="">
          <xdr:nvSpPr>
            <xdr:cNvPr id="19" name="Textfeld 18"/>
            <xdr:cNvSpPr txBox="1"/>
          </xdr:nvSpPr>
          <xdr:spPr>
            <a:xfrm>
              <a:off x="5500407" y="5869640"/>
              <a:ext cx="2212041" cy="530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400" b="0" i="0">
                  <a:latin typeface="Cambria Math"/>
                </a:rPr>
                <a:t>2√((−𝑝)/3)∗cos⁡((𝜙+𝜋)/3)−𝛼/3</a:t>
              </a:r>
              <a:r>
                <a:rPr lang="en-US" sz="1400"/>
                <a:t> </a:t>
              </a:r>
            </a:p>
          </xdr:txBody>
        </xdr:sp>
      </mc:Fallback>
    </mc:AlternateContent>
    <xdr:clientData/>
  </xdr:oneCellAnchor>
  <xdr:oneCellAnchor>
    <xdr:from>
      <xdr:col>5</xdr:col>
      <xdr:colOff>2019300</xdr:colOff>
      <xdr:row>14</xdr:row>
      <xdr:rowOff>388282</xdr:rowOff>
    </xdr:from>
    <xdr:ext cx="2003612" cy="530723"/>
    <mc:AlternateContent xmlns:mc="http://schemas.openxmlformats.org/markup-compatibility/2006" xmlns:a14="http://schemas.microsoft.com/office/drawing/2010/main">
      <mc:Choice Requires="a14">
        <xdr:sp macro="" textlink="">
          <xdr:nvSpPr>
            <xdr:cNvPr id="20" name="Textfeld 19"/>
            <xdr:cNvSpPr txBox="1"/>
          </xdr:nvSpPr>
          <xdr:spPr>
            <a:xfrm>
              <a:off x="6638925" y="6312832"/>
              <a:ext cx="2003612" cy="530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de-DE" sz="1400" b="0" i="1">
                      <a:latin typeface="Cambria Math"/>
                    </a:rPr>
                    <m:t>2</m:t>
                  </m:r>
                  <m:rad>
                    <m:radPr>
                      <m:degHide m:val="on"/>
                      <m:ctrlPr>
                        <a:rPr lang="de-DE" sz="1400" b="0" i="1">
                          <a:latin typeface="Cambria Math" panose="02040503050406030204" pitchFamily="18" charset="0"/>
                        </a:rPr>
                      </m:ctrlPr>
                    </m:radPr>
                    <m:deg/>
                    <m:e>
                      <m:f>
                        <m:fPr>
                          <m:ctrlPr>
                            <a:rPr lang="de-DE" sz="1400" b="0" i="1">
                              <a:latin typeface="Cambria Math" panose="02040503050406030204" pitchFamily="18" charset="0"/>
                            </a:rPr>
                          </m:ctrlPr>
                        </m:fPr>
                        <m:num>
                          <m:r>
                            <a:rPr lang="de-DE" sz="1400" b="0" i="1">
                              <a:latin typeface="Cambria Math"/>
                            </a:rPr>
                            <m:t>−</m:t>
                          </m:r>
                          <m:r>
                            <a:rPr lang="de-DE" sz="1400" b="0" i="1">
                              <a:latin typeface="Cambria Math"/>
                            </a:rPr>
                            <m:t>𝑝</m:t>
                          </m:r>
                        </m:num>
                        <m:den>
                          <m:r>
                            <a:rPr lang="de-DE" sz="1400" b="0" i="1">
                              <a:latin typeface="Cambria Math"/>
                            </a:rPr>
                            <m:t>3</m:t>
                          </m:r>
                        </m:den>
                      </m:f>
                    </m:e>
                  </m:rad>
                  <m:r>
                    <a:rPr lang="de-DE" sz="1400" b="0" i="1">
                      <a:latin typeface="Cambria Math"/>
                    </a:rPr>
                    <m:t>∗</m:t>
                  </m:r>
                  <m:func>
                    <m:funcPr>
                      <m:ctrlPr>
                        <a:rPr lang="de-DE" sz="1400" b="0" i="1">
                          <a:latin typeface="Cambria Math" panose="02040503050406030204" pitchFamily="18" charset="0"/>
                        </a:rPr>
                      </m:ctrlPr>
                    </m:funcPr>
                    <m:fName>
                      <m:r>
                        <m:rPr>
                          <m:sty m:val="p"/>
                        </m:rPr>
                        <a:rPr lang="de-DE" sz="1400" b="0" i="0">
                          <a:latin typeface="Cambria Math"/>
                        </a:rPr>
                        <m:t>cos</m:t>
                      </m:r>
                    </m:fName>
                    <m:e>
                      <m:d>
                        <m:dPr>
                          <m:ctrlPr>
                            <a:rPr lang="de-DE" sz="1400" b="0" i="1">
                              <a:latin typeface="Cambria Math" panose="02040503050406030204" pitchFamily="18" charset="0"/>
                            </a:rPr>
                          </m:ctrlPr>
                        </m:dPr>
                        <m:e>
                          <m:f>
                            <m:fPr>
                              <m:ctrlPr>
                                <a:rPr lang="de-DE" sz="1400" b="0" i="1">
                                  <a:latin typeface="Cambria Math" panose="02040503050406030204" pitchFamily="18" charset="0"/>
                                </a:rPr>
                              </m:ctrlPr>
                            </m:fPr>
                            <m:num>
                              <m:r>
                                <a:rPr lang="de-DE" sz="1400" b="0" i="1">
                                  <a:latin typeface="Cambria Math"/>
                                </a:rPr>
                                <m:t>𝜙</m:t>
                              </m:r>
                              <m:r>
                                <a:rPr lang="de-DE" sz="1400" b="0" i="1">
                                  <a:latin typeface="Cambria Math"/>
                                </a:rPr>
                                <m:t>+4</m:t>
                              </m:r>
                              <m:r>
                                <a:rPr lang="de-DE" sz="1400" b="0" i="1">
                                  <a:latin typeface="Cambria Math"/>
                                </a:rPr>
                                <m:t>𝜋</m:t>
                              </m:r>
                            </m:num>
                            <m:den>
                              <m:r>
                                <a:rPr lang="de-DE" sz="1400" b="0" i="1">
                                  <a:latin typeface="Cambria Math"/>
                                </a:rPr>
                                <m:t>3</m:t>
                              </m:r>
                            </m:den>
                          </m:f>
                        </m:e>
                      </m:d>
                    </m:e>
                  </m:func>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𝛼</m:t>
                      </m:r>
                    </m:num>
                    <m:den>
                      <m:r>
                        <a:rPr lang="de-DE" sz="1400" b="0" i="1">
                          <a:latin typeface="Cambria Math"/>
                        </a:rPr>
                        <m:t>3</m:t>
                      </m:r>
                    </m:den>
                  </m:f>
                </m:oMath>
              </a14:m>
              <a:r>
                <a:rPr lang="en-US" sz="1400"/>
                <a:t> </a:t>
              </a:r>
            </a:p>
          </xdr:txBody>
        </xdr:sp>
      </mc:Choice>
      <mc:Fallback xmlns="">
        <xdr:sp macro="" textlink="">
          <xdr:nvSpPr>
            <xdr:cNvPr id="20" name="Textfeld 19"/>
            <xdr:cNvSpPr txBox="1"/>
          </xdr:nvSpPr>
          <xdr:spPr>
            <a:xfrm>
              <a:off x="6638925" y="6312832"/>
              <a:ext cx="2003612" cy="530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400" b="0" i="0">
                  <a:latin typeface="Cambria Math"/>
                </a:rPr>
                <a:t>2√((−𝑝)/3)∗cos⁡((𝜙+4𝜋)/3)−𝛼/3</a:t>
              </a:r>
              <a:r>
                <a:rPr lang="en-US" sz="1400"/>
                <a:t> </a:t>
              </a:r>
            </a:p>
          </xdr:txBody>
        </xdr:sp>
      </mc:Fallback>
    </mc:AlternateContent>
    <xdr:clientData/>
  </xdr:oneCellAnchor>
  <xdr:oneCellAnchor>
    <xdr:from>
      <xdr:col>5</xdr:col>
      <xdr:colOff>35858</xdr:colOff>
      <xdr:row>17</xdr:row>
      <xdr:rowOff>400048</xdr:rowOff>
    </xdr:from>
    <xdr:ext cx="914400" cy="533351"/>
    <mc:AlternateContent xmlns:mc="http://schemas.openxmlformats.org/markup-compatibility/2006" xmlns:a14="http://schemas.microsoft.com/office/drawing/2010/main">
      <mc:Choice Requires="a14">
        <xdr:sp macro="" textlink="">
          <xdr:nvSpPr>
            <xdr:cNvPr id="21" name="Textfeld 20"/>
            <xdr:cNvSpPr txBox="1"/>
          </xdr:nvSpPr>
          <xdr:spPr>
            <a:xfrm>
              <a:off x="4655483" y="7667623"/>
              <a:ext cx="914400" cy="533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400" i="1">
                            <a:latin typeface="Cambria Math" panose="02040503050406030204" pitchFamily="18" charset="0"/>
                          </a:rPr>
                        </m:ctrlPr>
                      </m:fPr>
                      <m:num>
                        <m:r>
                          <a:rPr lang="de-DE" sz="1400" b="0" i="1">
                            <a:latin typeface="Cambria Math"/>
                          </a:rPr>
                          <m:t>3</m:t>
                        </m:r>
                        <m:r>
                          <a:rPr lang="de-DE" sz="1400" b="0" i="1">
                            <a:latin typeface="Cambria Math"/>
                          </a:rPr>
                          <m:t>𝑞</m:t>
                        </m:r>
                      </m:num>
                      <m:den>
                        <m:r>
                          <a:rPr lang="de-DE" sz="1400" b="0" i="1">
                            <a:latin typeface="Cambria Math"/>
                          </a:rPr>
                          <m:t>𝑝</m:t>
                        </m:r>
                      </m:den>
                    </m:f>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𝛼</m:t>
                        </m:r>
                      </m:num>
                      <m:den>
                        <m:r>
                          <a:rPr lang="de-DE" sz="1400" b="0" i="1">
                            <a:latin typeface="Cambria Math"/>
                          </a:rPr>
                          <m:t>3</m:t>
                        </m:r>
                      </m:den>
                    </m:f>
                  </m:oMath>
                </m:oMathPara>
              </a14:m>
              <a:endParaRPr lang="en-US" sz="1400"/>
            </a:p>
          </xdr:txBody>
        </xdr:sp>
      </mc:Choice>
      <mc:Fallback xmlns="">
        <xdr:sp macro="" textlink="">
          <xdr:nvSpPr>
            <xdr:cNvPr id="21" name="Textfeld 20"/>
            <xdr:cNvSpPr txBox="1"/>
          </xdr:nvSpPr>
          <xdr:spPr>
            <a:xfrm>
              <a:off x="4655483" y="7667623"/>
              <a:ext cx="914400" cy="533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de-DE" sz="1400" b="0" i="0">
                  <a:latin typeface="Cambria Math"/>
                </a:rPr>
                <a:t>3𝑞</a:t>
              </a:r>
              <a:r>
                <a:rPr lang="en-US" sz="1400" b="0" i="0">
                  <a:latin typeface="Cambria Math"/>
                </a:rPr>
                <a:t>/</a:t>
              </a:r>
              <a:r>
                <a:rPr lang="de-DE" sz="1400" b="0" i="0">
                  <a:latin typeface="Cambria Math"/>
                </a:rPr>
                <a:t>𝑝+𝛼/3</a:t>
              </a:r>
              <a:endParaRPr lang="en-US" sz="1400"/>
            </a:p>
          </xdr:txBody>
        </xdr:sp>
      </mc:Fallback>
    </mc:AlternateContent>
    <xdr:clientData/>
  </xdr:oneCellAnchor>
  <xdr:oneCellAnchor>
    <xdr:from>
      <xdr:col>5</xdr:col>
      <xdr:colOff>838199</xdr:colOff>
      <xdr:row>18</xdr:row>
      <xdr:rowOff>406772</xdr:rowOff>
    </xdr:from>
    <xdr:ext cx="914400" cy="533351"/>
    <mc:AlternateContent xmlns:mc="http://schemas.openxmlformats.org/markup-compatibility/2006" xmlns:a14="http://schemas.microsoft.com/office/drawing/2010/main">
      <mc:Choice Requires="a14">
        <xdr:sp macro="" textlink="">
          <xdr:nvSpPr>
            <xdr:cNvPr id="22" name="Textfeld 21"/>
            <xdr:cNvSpPr txBox="1"/>
          </xdr:nvSpPr>
          <xdr:spPr>
            <a:xfrm>
              <a:off x="5457824" y="8122022"/>
              <a:ext cx="914400" cy="533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de-DE" sz="1400" b="0" i="1">
                        <a:latin typeface="Cambria Math"/>
                      </a:rPr>
                      <m:t>−</m:t>
                    </m:r>
                    <m:f>
                      <m:fPr>
                        <m:ctrlPr>
                          <a:rPr lang="en-US" sz="1400" i="1">
                            <a:latin typeface="Cambria Math" panose="02040503050406030204" pitchFamily="18" charset="0"/>
                          </a:rPr>
                        </m:ctrlPr>
                      </m:fPr>
                      <m:num>
                        <m:r>
                          <a:rPr lang="de-DE" sz="1400" b="0" i="1">
                            <a:latin typeface="Cambria Math"/>
                          </a:rPr>
                          <m:t>3</m:t>
                        </m:r>
                        <m:r>
                          <a:rPr lang="de-DE" sz="1400" b="0" i="1">
                            <a:latin typeface="Cambria Math"/>
                          </a:rPr>
                          <m:t>𝑞</m:t>
                        </m:r>
                      </m:num>
                      <m:den>
                        <m:r>
                          <a:rPr lang="de-DE" sz="1400" b="0" i="1">
                            <a:latin typeface="Cambria Math"/>
                          </a:rPr>
                          <m:t>2</m:t>
                        </m:r>
                        <m:r>
                          <a:rPr lang="de-DE" sz="1400" b="0" i="1">
                            <a:latin typeface="Cambria Math"/>
                          </a:rPr>
                          <m:t>𝑝</m:t>
                        </m:r>
                      </m:den>
                    </m:f>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𝛼</m:t>
                        </m:r>
                      </m:num>
                      <m:den>
                        <m:r>
                          <a:rPr lang="de-DE" sz="1400" b="0" i="1">
                            <a:latin typeface="Cambria Math"/>
                          </a:rPr>
                          <m:t>3</m:t>
                        </m:r>
                      </m:den>
                    </m:f>
                  </m:oMath>
                </m:oMathPara>
              </a14:m>
              <a:endParaRPr lang="en-US" sz="1400"/>
            </a:p>
          </xdr:txBody>
        </xdr:sp>
      </mc:Choice>
      <mc:Fallback xmlns="">
        <xdr:sp macro="" textlink="">
          <xdr:nvSpPr>
            <xdr:cNvPr id="22" name="Textfeld 21"/>
            <xdr:cNvSpPr txBox="1"/>
          </xdr:nvSpPr>
          <xdr:spPr>
            <a:xfrm>
              <a:off x="5457824" y="8122022"/>
              <a:ext cx="914400" cy="533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de-DE" sz="1400" b="0" i="0">
                  <a:latin typeface="Cambria Math"/>
                </a:rPr>
                <a:t>−3𝑞</a:t>
              </a:r>
              <a:r>
                <a:rPr lang="en-US" sz="1400" b="0" i="0">
                  <a:latin typeface="Cambria Math"/>
                </a:rPr>
                <a:t>/</a:t>
              </a:r>
              <a:r>
                <a:rPr lang="de-DE" sz="1400" b="0" i="0">
                  <a:latin typeface="Cambria Math"/>
                </a:rPr>
                <a:t>2𝑝+𝛼/3</a:t>
              </a:r>
              <a:endParaRPr lang="en-US" sz="1400"/>
            </a:p>
          </xdr:txBody>
        </xdr:sp>
      </mc:Fallback>
    </mc:AlternateContent>
    <xdr:clientData/>
  </xdr:oneCellAnchor>
  <xdr:oneCellAnchor>
    <xdr:from>
      <xdr:col>5</xdr:col>
      <xdr:colOff>1775011</xdr:colOff>
      <xdr:row>19</xdr:row>
      <xdr:rowOff>402289</xdr:rowOff>
    </xdr:from>
    <xdr:ext cx="914400" cy="533351"/>
    <mc:AlternateContent xmlns:mc="http://schemas.openxmlformats.org/markup-compatibility/2006" xmlns:a14="http://schemas.microsoft.com/office/drawing/2010/main">
      <mc:Choice Requires="a14">
        <xdr:sp macro="" textlink="">
          <xdr:nvSpPr>
            <xdr:cNvPr id="23" name="Textfeld 22"/>
            <xdr:cNvSpPr txBox="1"/>
          </xdr:nvSpPr>
          <xdr:spPr>
            <a:xfrm>
              <a:off x="6394636" y="8565214"/>
              <a:ext cx="914400" cy="533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de-DE" sz="1400" b="0" i="1">
                        <a:latin typeface="Cambria Math"/>
                      </a:rPr>
                      <m:t>−</m:t>
                    </m:r>
                    <m:f>
                      <m:fPr>
                        <m:ctrlPr>
                          <a:rPr lang="en-US" sz="1400" i="1">
                            <a:latin typeface="Cambria Math" panose="02040503050406030204" pitchFamily="18" charset="0"/>
                          </a:rPr>
                        </m:ctrlPr>
                      </m:fPr>
                      <m:num>
                        <m:r>
                          <a:rPr lang="de-DE" sz="1400" b="0" i="1">
                            <a:latin typeface="Cambria Math"/>
                          </a:rPr>
                          <m:t>3</m:t>
                        </m:r>
                        <m:r>
                          <a:rPr lang="de-DE" sz="1400" b="0" i="1">
                            <a:latin typeface="Cambria Math"/>
                          </a:rPr>
                          <m:t>𝑞</m:t>
                        </m:r>
                      </m:num>
                      <m:den>
                        <m:r>
                          <a:rPr lang="de-DE" sz="1400" b="0" i="1">
                            <a:latin typeface="Cambria Math"/>
                          </a:rPr>
                          <m:t>2</m:t>
                        </m:r>
                        <m:r>
                          <a:rPr lang="de-DE" sz="1400" b="0" i="1">
                            <a:latin typeface="Cambria Math"/>
                          </a:rPr>
                          <m:t>𝑝</m:t>
                        </m:r>
                      </m:den>
                    </m:f>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𝛼</m:t>
                        </m:r>
                      </m:num>
                      <m:den>
                        <m:r>
                          <a:rPr lang="de-DE" sz="1400" b="0" i="1">
                            <a:latin typeface="Cambria Math"/>
                          </a:rPr>
                          <m:t>3</m:t>
                        </m:r>
                      </m:den>
                    </m:f>
                  </m:oMath>
                </m:oMathPara>
              </a14:m>
              <a:endParaRPr lang="en-US" sz="1400"/>
            </a:p>
          </xdr:txBody>
        </xdr:sp>
      </mc:Choice>
      <mc:Fallback xmlns="">
        <xdr:sp macro="" textlink="">
          <xdr:nvSpPr>
            <xdr:cNvPr id="23" name="Textfeld 22"/>
            <xdr:cNvSpPr txBox="1"/>
          </xdr:nvSpPr>
          <xdr:spPr>
            <a:xfrm>
              <a:off x="6394636" y="8565214"/>
              <a:ext cx="914400" cy="533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de-DE" sz="1400" b="0" i="0">
                  <a:latin typeface="Cambria Math"/>
                </a:rPr>
                <a:t>−3𝑞</a:t>
              </a:r>
              <a:r>
                <a:rPr lang="en-US" sz="1400" b="0" i="0">
                  <a:latin typeface="Cambria Math"/>
                </a:rPr>
                <a:t>/</a:t>
              </a:r>
              <a:r>
                <a:rPr lang="de-DE" sz="1400" b="0" i="0">
                  <a:latin typeface="Cambria Math"/>
                </a:rPr>
                <a:t>2𝑝+𝛼/3</a:t>
              </a:r>
              <a:endParaRPr lang="en-US" sz="1400"/>
            </a:p>
          </xdr:txBody>
        </xdr:sp>
      </mc:Fallback>
    </mc:AlternateContent>
    <xdr:clientData/>
  </xdr:oneCellAnchor>
  <xdr:oneCellAnchor>
    <xdr:from>
      <xdr:col>5</xdr:col>
      <xdr:colOff>17930</xdr:colOff>
      <xdr:row>23</xdr:row>
      <xdr:rowOff>34179</xdr:rowOff>
    </xdr:from>
    <xdr:ext cx="1416424" cy="468141"/>
    <mc:AlternateContent xmlns:mc="http://schemas.openxmlformats.org/markup-compatibility/2006" xmlns:a14="http://schemas.microsoft.com/office/drawing/2010/main">
      <mc:Choice Requires="a14">
        <xdr:sp macro="" textlink="">
          <xdr:nvSpPr>
            <xdr:cNvPr id="24" name="Textfeld 23"/>
            <xdr:cNvSpPr txBox="1"/>
          </xdr:nvSpPr>
          <xdr:spPr>
            <a:xfrm>
              <a:off x="4637555" y="9987804"/>
              <a:ext cx="1416424" cy="468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ad>
                      <m:radPr>
                        <m:ctrlPr>
                          <a:rPr lang="de-DE" sz="1200" b="0" i="1">
                            <a:latin typeface="Cambria Math" panose="02040503050406030204" pitchFamily="18" charset="0"/>
                          </a:rPr>
                        </m:ctrlPr>
                      </m:radPr>
                      <m:deg>
                        <m:r>
                          <m:rPr>
                            <m:brk m:alnAt="7"/>
                          </m:rPr>
                          <a:rPr lang="de-DE" sz="1200" b="0" i="1">
                            <a:latin typeface="Cambria Math"/>
                          </a:rPr>
                          <m:t>3</m:t>
                        </m:r>
                      </m:deg>
                      <m:e>
                        <m:r>
                          <a:rPr lang="de-DE" sz="1200" b="0" i="1">
                            <a:latin typeface="Cambria Math"/>
                          </a:rPr>
                          <m:t>−</m:t>
                        </m:r>
                        <m:f>
                          <m:fPr>
                            <m:ctrlPr>
                              <a:rPr lang="de-DE" sz="1200" b="0" i="1">
                                <a:latin typeface="Cambria Math" panose="02040503050406030204" pitchFamily="18" charset="0"/>
                              </a:rPr>
                            </m:ctrlPr>
                          </m:fPr>
                          <m:num>
                            <m:r>
                              <a:rPr lang="de-DE" sz="1200" b="0" i="1">
                                <a:latin typeface="Cambria Math"/>
                              </a:rPr>
                              <m:t>𝑞</m:t>
                            </m:r>
                          </m:num>
                          <m:den>
                            <m:r>
                              <a:rPr lang="de-DE" sz="1200" b="0" i="1">
                                <a:latin typeface="Cambria Math"/>
                              </a:rPr>
                              <m:t>2</m:t>
                            </m:r>
                          </m:den>
                        </m:f>
                        <m:r>
                          <a:rPr lang="de-DE" sz="1200" b="0" i="1">
                            <a:latin typeface="Cambria Math"/>
                          </a:rPr>
                          <m:t>+</m:t>
                        </m:r>
                        <m:rad>
                          <m:radPr>
                            <m:degHide m:val="on"/>
                            <m:ctrlPr>
                              <a:rPr lang="de-DE" sz="1200" b="0" i="1">
                                <a:latin typeface="Cambria Math" panose="02040503050406030204" pitchFamily="18" charset="0"/>
                              </a:rPr>
                            </m:ctrlPr>
                          </m:radPr>
                          <m:deg/>
                          <m:e>
                            <m:r>
                              <a:rPr lang="de-DE" sz="1200" b="0" i="1">
                                <a:latin typeface="Cambria Math"/>
                              </a:rPr>
                              <m:t>𝐷</m:t>
                            </m:r>
                          </m:e>
                        </m:rad>
                      </m:e>
                    </m:rad>
                  </m:oMath>
                </m:oMathPara>
              </a14:m>
              <a:endParaRPr lang="en-US" sz="1200"/>
            </a:p>
          </xdr:txBody>
        </xdr:sp>
      </mc:Choice>
      <mc:Fallback xmlns="">
        <xdr:sp macro="" textlink="">
          <xdr:nvSpPr>
            <xdr:cNvPr id="24" name="Textfeld 23"/>
            <xdr:cNvSpPr txBox="1"/>
          </xdr:nvSpPr>
          <xdr:spPr>
            <a:xfrm>
              <a:off x="4637555" y="9987804"/>
              <a:ext cx="1416424" cy="468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b="0" i="0">
                  <a:latin typeface="Cambria Math"/>
                </a:rPr>
                <a:t>∛(−𝑞/2+√𝐷) </a:t>
              </a:r>
              <a:endParaRPr lang="en-US" sz="1200"/>
            </a:p>
          </xdr:txBody>
        </xdr:sp>
      </mc:Fallback>
    </mc:AlternateContent>
    <xdr:clientData/>
  </xdr:oneCellAnchor>
  <xdr:oneCellAnchor>
    <xdr:from>
      <xdr:col>5</xdr:col>
      <xdr:colOff>1862416</xdr:colOff>
      <xdr:row>25</xdr:row>
      <xdr:rowOff>63873</xdr:rowOff>
    </xdr:from>
    <xdr:ext cx="914400" cy="311496"/>
    <mc:AlternateContent xmlns:mc="http://schemas.openxmlformats.org/markup-compatibility/2006" xmlns:a14="http://schemas.microsoft.com/office/drawing/2010/main">
      <mc:Choice Requires="a14">
        <xdr:sp macro="" textlink="">
          <xdr:nvSpPr>
            <xdr:cNvPr id="25" name="Textfeld 24"/>
            <xdr:cNvSpPr txBox="1"/>
          </xdr:nvSpPr>
          <xdr:spPr>
            <a:xfrm>
              <a:off x="6482041" y="10912848"/>
              <a:ext cx="91440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r>
                      <a:rPr lang="de-DE" sz="1400" b="0" i="1">
                        <a:latin typeface="Cambria Math"/>
                      </a:rPr>
                      <m:t>𝑢</m:t>
                    </m:r>
                    <m:r>
                      <a:rPr lang="de-DE" sz="1400" b="0" i="1">
                        <a:latin typeface="Cambria Math"/>
                      </a:rPr>
                      <m:t>+</m:t>
                    </m:r>
                    <m:r>
                      <a:rPr lang="de-DE" sz="1400" b="0" i="1">
                        <a:latin typeface="Cambria Math"/>
                      </a:rPr>
                      <m:t>𝑣</m:t>
                    </m:r>
                  </m:oMath>
                </m:oMathPara>
              </a14:m>
              <a:endParaRPr lang="en-US" sz="1400"/>
            </a:p>
          </xdr:txBody>
        </xdr:sp>
      </mc:Choice>
      <mc:Fallback xmlns="">
        <xdr:sp macro="" textlink="">
          <xdr:nvSpPr>
            <xdr:cNvPr id="25" name="Textfeld 24"/>
            <xdr:cNvSpPr txBox="1"/>
          </xdr:nvSpPr>
          <xdr:spPr>
            <a:xfrm>
              <a:off x="6482041" y="10912848"/>
              <a:ext cx="91440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de-DE" sz="1400" b="0" i="0">
                  <a:latin typeface="Cambria Math"/>
                </a:rPr>
                <a:t>𝑢+𝑣</a:t>
              </a:r>
              <a:endParaRPr lang="en-US" sz="1400"/>
            </a:p>
          </xdr:txBody>
        </xdr:sp>
      </mc:Fallback>
    </mc:AlternateContent>
    <xdr:clientData/>
  </xdr:oneCellAnchor>
  <xdr:oneCellAnchor>
    <xdr:from>
      <xdr:col>5</xdr:col>
      <xdr:colOff>338416</xdr:colOff>
      <xdr:row>25</xdr:row>
      <xdr:rowOff>400049</xdr:rowOff>
    </xdr:from>
    <xdr:ext cx="3112995" cy="501419"/>
    <mc:AlternateContent xmlns:mc="http://schemas.openxmlformats.org/markup-compatibility/2006" xmlns:a14="http://schemas.microsoft.com/office/drawing/2010/main">
      <mc:Choice Requires="a14">
        <xdr:sp macro="" textlink="">
          <xdr:nvSpPr>
            <xdr:cNvPr id="26" name="Textfeld 25"/>
            <xdr:cNvSpPr txBox="1"/>
          </xdr:nvSpPr>
          <xdr:spPr>
            <a:xfrm>
              <a:off x="4958041" y="11249024"/>
              <a:ext cx="3112995" cy="501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𝑢</m:t>
                        </m:r>
                        <m:r>
                          <a:rPr lang="de-DE" sz="1400" b="0" i="1">
                            <a:latin typeface="Cambria Math"/>
                          </a:rPr>
                          <m:t>+</m:t>
                        </m:r>
                        <m:r>
                          <a:rPr lang="de-DE" sz="1400" b="0" i="1">
                            <a:latin typeface="Cambria Math"/>
                          </a:rPr>
                          <m:t>𝑣</m:t>
                        </m:r>
                      </m:num>
                      <m:den>
                        <m:r>
                          <a:rPr lang="de-DE" sz="1400" b="0" i="1">
                            <a:latin typeface="Cambria Math"/>
                          </a:rPr>
                          <m:t>2</m:t>
                        </m:r>
                      </m:den>
                    </m:f>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𝛽</m:t>
                        </m:r>
                      </m:num>
                      <m:den>
                        <m:r>
                          <a:rPr lang="de-DE" sz="1400" b="0" i="1">
                            <a:latin typeface="Cambria Math"/>
                          </a:rPr>
                          <m:t>3</m:t>
                        </m:r>
                      </m:den>
                    </m:f>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𝑢</m:t>
                        </m:r>
                        <m:r>
                          <a:rPr lang="de-DE" sz="1400" b="0" i="1">
                            <a:latin typeface="Cambria Math"/>
                          </a:rPr>
                          <m:t>+</m:t>
                        </m:r>
                        <m:r>
                          <a:rPr lang="de-DE" sz="1400" b="0" i="1">
                            <a:latin typeface="Cambria Math"/>
                          </a:rPr>
                          <m:t>𝑣</m:t>
                        </m:r>
                      </m:num>
                      <m:den>
                        <m:r>
                          <a:rPr lang="de-DE" sz="1400" b="0" i="1">
                            <a:latin typeface="Cambria Math"/>
                          </a:rPr>
                          <m:t>2</m:t>
                        </m:r>
                      </m:den>
                    </m:f>
                    <m:r>
                      <a:rPr lang="de-DE" sz="1400" b="0" i="1">
                        <a:latin typeface="Cambria Math"/>
                      </a:rPr>
                      <m:t>𝑖</m:t>
                    </m:r>
                    <m:rad>
                      <m:radPr>
                        <m:degHide m:val="on"/>
                        <m:ctrlPr>
                          <a:rPr lang="de-DE" sz="1400" b="0" i="1">
                            <a:latin typeface="Cambria Math" panose="02040503050406030204" pitchFamily="18" charset="0"/>
                          </a:rPr>
                        </m:ctrlPr>
                      </m:radPr>
                      <m:deg/>
                      <m:e>
                        <m:r>
                          <a:rPr lang="de-DE" sz="1400" b="0" i="1">
                            <a:latin typeface="Cambria Math"/>
                          </a:rPr>
                          <m:t>3</m:t>
                        </m:r>
                      </m:e>
                    </m:rad>
                  </m:oMath>
                </m:oMathPara>
              </a14:m>
              <a:endParaRPr lang="en-US" sz="1400"/>
            </a:p>
          </xdr:txBody>
        </xdr:sp>
      </mc:Choice>
      <mc:Fallback xmlns="">
        <xdr:sp macro="" textlink="">
          <xdr:nvSpPr>
            <xdr:cNvPr id="26" name="Textfeld 25"/>
            <xdr:cNvSpPr txBox="1"/>
          </xdr:nvSpPr>
          <xdr:spPr>
            <a:xfrm>
              <a:off x="4958041" y="11249024"/>
              <a:ext cx="3112995" cy="501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400" b="0" i="0">
                  <a:latin typeface="Cambria Math"/>
                </a:rPr>
                <a:t>−(𝑢+𝑣)/2−𝛽/3+(𝑢+𝑣)/2 𝑖√3</a:t>
              </a:r>
              <a:endParaRPr lang="en-US" sz="1400"/>
            </a:p>
          </xdr:txBody>
        </xdr:sp>
      </mc:Fallback>
    </mc:AlternateContent>
    <xdr:clientData/>
  </xdr:oneCellAnchor>
  <xdr:oneCellAnchor>
    <xdr:from>
      <xdr:col>5</xdr:col>
      <xdr:colOff>324970</xdr:colOff>
      <xdr:row>26</xdr:row>
      <xdr:rowOff>437030</xdr:rowOff>
    </xdr:from>
    <xdr:ext cx="3112995" cy="501419"/>
    <mc:AlternateContent xmlns:mc="http://schemas.openxmlformats.org/markup-compatibility/2006" xmlns:a14="http://schemas.microsoft.com/office/drawing/2010/main">
      <mc:Choice Requires="a14">
        <xdr:sp macro="" textlink="">
          <xdr:nvSpPr>
            <xdr:cNvPr id="27" name="Textfeld 26"/>
            <xdr:cNvSpPr txBox="1"/>
          </xdr:nvSpPr>
          <xdr:spPr>
            <a:xfrm>
              <a:off x="4944595" y="11733680"/>
              <a:ext cx="3112995" cy="501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𝑢</m:t>
                        </m:r>
                        <m:r>
                          <a:rPr lang="de-DE" sz="1400" b="0" i="1">
                            <a:latin typeface="Cambria Math"/>
                          </a:rPr>
                          <m:t>+</m:t>
                        </m:r>
                        <m:r>
                          <a:rPr lang="de-DE" sz="1400" b="0" i="1">
                            <a:latin typeface="Cambria Math"/>
                          </a:rPr>
                          <m:t>𝑣</m:t>
                        </m:r>
                      </m:num>
                      <m:den>
                        <m:r>
                          <a:rPr lang="de-DE" sz="1400" b="0" i="1">
                            <a:latin typeface="Cambria Math"/>
                          </a:rPr>
                          <m:t>2</m:t>
                        </m:r>
                      </m:den>
                    </m:f>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𝛽</m:t>
                        </m:r>
                      </m:num>
                      <m:den>
                        <m:r>
                          <a:rPr lang="de-DE" sz="1400" b="0" i="1">
                            <a:latin typeface="Cambria Math"/>
                          </a:rPr>
                          <m:t>3</m:t>
                        </m:r>
                      </m:den>
                    </m:f>
                    <m:r>
                      <a:rPr lang="de-DE" sz="1400" b="0" i="1">
                        <a:latin typeface="Cambria Math"/>
                      </a:rPr>
                      <m:t>−</m:t>
                    </m:r>
                    <m:f>
                      <m:fPr>
                        <m:ctrlPr>
                          <a:rPr lang="de-DE" sz="1400" b="0" i="1">
                            <a:latin typeface="Cambria Math" panose="02040503050406030204" pitchFamily="18" charset="0"/>
                          </a:rPr>
                        </m:ctrlPr>
                      </m:fPr>
                      <m:num>
                        <m:r>
                          <a:rPr lang="de-DE" sz="1400" b="0" i="1">
                            <a:latin typeface="Cambria Math"/>
                          </a:rPr>
                          <m:t>𝑢</m:t>
                        </m:r>
                        <m:r>
                          <a:rPr lang="de-DE" sz="1400" b="0" i="1">
                            <a:latin typeface="Cambria Math"/>
                          </a:rPr>
                          <m:t>+</m:t>
                        </m:r>
                        <m:r>
                          <a:rPr lang="de-DE" sz="1400" b="0" i="1">
                            <a:latin typeface="Cambria Math"/>
                          </a:rPr>
                          <m:t>𝑣</m:t>
                        </m:r>
                      </m:num>
                      <m:den>
                        <m:r>
                          <a:rPr lang="de-DE" sz="1400" b="0" i="1">
                            <a:latin typeface="Cambria Math"/>
                          </a:rPr>
                          <m:t>2</m:t>
                        </m:r>
                      </m:den>
                    </m:f>
                    <m:r>
                      <a:rPr lang="de-DE" sz="1400" b="0" i="1">
                        <a:latin typeface="Cambria Math"/>
                      </a:rPr>
                      <m:t>𝑖</m:t>
                    </m:r>
                    <m:rad>
                      <m:radPr>
                        <m:degHide m:val="on"/>
                        <m:ctrlPr>
                          <a:rPr lang="de-DE" sz="1400" b="0" i="1">
                            <a:latin typeface="Cambria Math" panose="02040503050406030204" pitchFamily="18" charset="0"/>
                          </a:rPr>
                        </m:ctrlPr>
                      </m:radPr>
                      <m:deg/>
                      <m:e>
                        <m:r>
                          <a:rPr lang="de-DE" sz="1400" b="0" i="1">
                            <a:latin typeface="Cambria Math"/>
                          </a:rPr>
                          <m:t>3</m:t>
                        </m:r>
                      </m:e>
                    </m:rad>
                  </m:oMath>
                </m:oMathPara>
              </a14:m>
              <a:endParaRPr lang="en-US" sz="1400"/>
            </a:p>
          </xdr:txBody>
        </xdr:sp>
      </mc:Choice>
      <mc:Fallback xmlns="">
        <xdr:sp macro="" textlink="">
          <xdr:nvSpPr>
            <xdr:cNvPr id="27" name="Textfeld 26"/>
            <xdr:cNvSpPr txBox="1"/>
          </xdr:nvSpPr>
          <xdr:spPr>
            <a:xfrm>
              <a:off x="4944595" y="11733680"/>
              <a:ext cx="3112995" cy="501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400" b="0" i="0">
                  <a:latin typeface="Cambria Math"/>
                </a:rPr>
                <a:t>−(𝑢+𝑣)/2−𝛽/3−(𝑢+𝑣)/2 𝑖√3</a:t>
              </a:r>
              <a:endParaRPr lang="en-US" sz="1400"/>
            </a:p>
          </xdr:txBody>
        </xdr:sp>
      </mc:Fallback>
    </mc:AlternateContent>
    <xdr:clientData/>
  </xdr:oneCellAnchor>
  <xdr:oneCellAnchor>
    <xdr:from>
      <xdr:col>12</xdr:col>
      <xdr:colOff>850526</xdr:colOff>
      <xdr:row>32</xdr:row>
      <xdr:rowOff>426383</xdr:rowOff>
    </xdr:from>
    <xdr:ext cx="914400" cy="507703"/>
    <mc:AlternateContent xmlns:mc="http://schemas.openxmlformats.org/markup-compatibility/2006" xmlns:a14="http://schemas.microsoft.com/office/drawing/2010/main">
      <mc:Choice Requires="a14">
        <xdr:sp macro="" textlink="">
          <xdr:nvSpPr>
            <xdr:cNvPr id="28" name="Textfeld 27"/>
            <xdr:cNvSpPr txBox="1"/>
          </xdr:nvSpPr>
          <xdr:spPr>
            <a:xfrm>
              <a:off x="19776701" y="14409083"/>
              <a:ext cx="914400" cy="507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nary>
                      <m:naryPr>
                        <m:ctrlPr>
                          <a:rPr lang="en-US" sz="1200" i="1">
                            <a:latin typeface="Cambria Math" panose="02040503050406030204" pitchFamily="18" charset="0"/>
                          </a:rPr>
                        </m:ctrlPr>
                      </m:naryPr>
                      <m:sub>
                        <m:r>
                          <m:rPr>
                            <m:brk m:alnAt="23"/>
                          </m:rPr>
                          <a:rPr lang="de-DE" sz="1200" b="0" i="1">
                            <a:latin typeface="Cambria Math"/>
                          </a:rPr>
                          <m:t>0</m:t>
                        </m:r>
                      </m:sub>
                      <m:sup>
                        <m:r>
                          <a:rPr lang="de-DE" sz="1200" b="0" i="1">
                            <a:latin typeface="Cambria Math"/>
                          </a:rPr>
                          <m:t>𝑇</m:t>
                        </m:r>
                      </m:sup>
                      <m:e>
                        <m:acc>
                          <m:accPr>
                            <m:chr m:val="̇"/>
                            <m:ctrlPr>
                              <a:rPr lang="en-US" sz="1200" i="1">
                                <a:latin typeface="Cambria Math" panose="02040503050406030204" pitchFamily="18" charset="0"/>
                              </a:rPr>
                            </m:ctrlPr>
                          </m:accPr>
                          <m:e>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4</m:t>
                                </m:r>
                              </m:sub>
                            </m:sSub>
                          </m:e>
                        </m:acc>
                        <m:r>
                          <m:rPr>
                            <m:brk m:alnAt="23"/>
                          </m:rPr>
                          <a:rPr lang="de-DE" sz="1200" b="0" i="1">
                            <a:latin typeface="Cambria Math"/>
                          </a:rPr>
                          <m:t> </m:t>
                        </m:r>
                        <m:r>
                          <a:rPr lang="de-DE" sz="1200" b="0" i="1">
                            <a:latin typeface="Cambria Math"/>
                          </a:rPr>
                          <m:t>𝑑𝑡</m:t>
                        </m:r>
                      </m:e>
                    </m:nary>
                  </m:oMath>
                </m:oMathPara>
              </a14:m>
              <a:endParaRPr lang="en-US" sz="1400"/>
            </a:p>
          </xdr:txBody>
        </xdr:sp>
      </mc:Choice>
      <mc:Fallback xmlns="">
        <xdr:sp macro="" textlink="">
          <xdr:nvSpPr>
            <xdr:cNvPr id="28" name="Textfeld 27"/>
            <xdr:cNvSpPr txBox="1"/>
          </xdr:nvSpPr>
          <xdr:spPr>
            <a:xfrm>
              <a:off x="19776701" y="14409083"/>
              <a:ext cx="914400" cy="507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200" i="0">
                  <a:latin typeface="Cambria Math"/>
                </a:rPr>
                <a:t>∫</a:t>
              </a:r>
              <a:r>
                <a:rPr lang="de-DE" sz="1200" b="0" i="0">
                  <a:latin typeface="Cambria Math"/>
                </a:rPr>
                <a:t>_0^𝑇▒〖</a:t>
              </a:r>
              <a:r>
                <a:rPr lang="en-US" sz="1200" b="0" i="0">
                  <a:latin typeface="Cambria Math"/>
                </a:rPr>
                <a:t>(</a:t>
              </a:r>
              <a:r>
                <a:rPr lang="de-DE" sz="1200" b="0" i="0">
                  <a:latin typeface="Cambria Math"/>
                </a:rPr>
                <a:t>𝑁_4 </a:t>
              </a:r>
              <a:r>
                <a:rPr lang="en-US" sz="1200" b="0" i="0">
                  <a:latin typeface="Cambria Math"/>
                </a:rPr>
                <a:t>) ̇</a:t>
              </a:r>
              <a:r>
                <a:rPr lang="de-DE" sz="1200" b="0" i="0">
                  <a:latin typeface="Cambria Math"/>
                </a:rPr>
                <a:t>  𝑑𝑡〗</a:t>
              </a:r>
              <a:endParaRPr lang="en-US" sz="1400"/>
            </a:p>
          </xdr:txBody>
        </xdr:sp>
      </mc:Fallback>
    </mc:AlternateContent>
    <xdr:clientData/>
  </xdr:oneCellAnchor>
  <xdr:oneCellAnchor>
    <xdr:from>
      <xdr:col>9</xdr:col>
      <xdr:colOff>661146</xdr:colOff>
      <xdr:row>17</xdr:row>
      <xdr:rowOff>444872</xdr:rowOff>
    </xdr:from>
    <xdr:ext cx="1927414" cy="439287"/>
    <mc:AlternateContent xmlns:mc="http://schemas.openxmlformats.org/markup-compatibility/2006" xmlns:a14="http://schemas.microsoft.com/office/drawing/2010/main">
      <mc:Choice Requires="a14">
        <xdr:sp macro="" textlink="">
          <xdr:nvSpPr>
            <xdr:cNvPr id="29" name="Textfeld 28"/>
            <xdr:cNvSpPr txBox="1"/>
          </xdr:nvSpPr>
          <xdr:spPr>
            <a:xfrm>
              <a:off x="12881721" y="7712447"/>
              <a:ext cx="1927414"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panose="02040503050406030204" pitchFamily="18" charset="0"/>
                          </a:rPr>
                        </m:ctrlPr>
                      </m:fPr>
                      <m:num>
                        <m:r>
                          <a:rPr lang="de-DE" sz="1100" b="0" i="1">
                            <a:solidFill>
                              <a:schemeClr val="tx1"/>
                            </a:solidFill>
                            <a:effectLst/>
                            <a:latin typeface="Cambria Math"/>
                            <a:ea typeface="+mn-ea"/>
                            <a:cs typeface="+mn-cs"/>
                          </a:rPr>
                          <m:t>1</m:t>
                        </m:r>
                      </m:num>
                      <m:den>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1</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2</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1</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3</m:t>
                            </m:r>
                          </m:sub>
                        </m:sSub>
                        <m:r>
                          <a:rPr lang="de-DE" sz="1100" b="0" i="1">
                            <a:latin typeface="Cambria Math"/>
                          </a:rPr>
                          <m:t>)</m:t>
                        </m:r>
                      </m:den>
                    </m:f>
                  </m:oMath>
                </m:oMathPara>
              </a14:m>
              <a:endParaRPr lang="en-US" sz="1100"/>
            </a:p>
          </xdr:txBody>
        </xdr:sp>
      </mc:Choice>
      <mc:Fallback xmlns="">
        <xdr:sp macro="" textlink="">
          <xdr:nvSpPr>
            <xdr:cNvPr id="29" name="Textfeld 28"/>
            <xdr:cNvSpPr txBox="1"/>
          </xdr:nvSpPr>
          <xdr:spPr>
            <a:xfrm>
              <a:off x="12881721" y="7712447"/>
              <a:ext cx="1927414"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1</a:t>
              </a:r>
              <a:r>
                <a:rPr lang="en-US" sz="1100" b="0" i="0">
                  <a:solidFill>
                    <a:schemeClr val="tx1"/>
                  </a:solidFill>
                  <a:effectLst/>
                  <a:latin typeface="Cambria Math"/>
                  <a:ea typeface="+mn-ea"/>
                  <a:cs typeface="+mn-cs"/>
                </a:rPr>
                <a:t>/(</a:t>
              </a:r>
              <a:r>
                <a:rPr lang="de-DE" sz="1100" b="0" i="0">
                  <a:latin typeface="Cambria Math"/>
                </a:rPr>
                <a:t>(𝜆_1−𝜆_2)(𝜆_1−𝜆_3)</a:t>
              </a:r>
              <a:r>
                <a:rPr lang="en-US" sz="1100" b="0" i="0">
                  <a:latin typeface="Cambria Math"/>
                </a:rPr>
                <a:t>)</a:t>
              </a:r>
              <a:endParaRPr lang="en-US" sz="1100"/>
            </a:p>
          </xdr:txBody>
        </xdr:sp>
      </mc:Fallback>
    </mc:AlternateContent>
    <xdr:clientData/>
  </xdr:oneCellAnchor>
  <xdr:oneCellAnchor>
    <xdr:from>
      <xdr:col>10</xdr:col>
      <xdr:colOff>1272986</xdr:colOff>
      <xdr:row>18</xdr:row>
      <xdr:rowOff>429185</xdr:rowOff>
    </xdr:from>
    <xdr:ext cx="2028267" cy="439287"/>
    <mc:AlternateContent xmlns:mc="http://schemas.openxmlformats.org/markup-compatibility/2006" xmlns:a14="http://schemas.microsoft.com/office/drawing/2010/main">
      <mc:Choice Requires="a14">
        <xdr:sp macro="" textlink="">
          <xdr:nvSpPr>
            <xdr:cNvPr id="30" name="Textfeld 29"/>
            <xdr:cNvSpPr txBox="1"/>
          </xdr:nvSpPr>
          <xdr:spPr>
            <a:xfrm>
              <a:off x="14255561" y="8144435"/>
              <a:ext cx="2028267"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panose="02040503050406030204" pitchFamily="18" charset="0"/>
                          </a:rPr>
                        </m:ctrlPr>
                      </m:fPr>
                      <m:num>
                        <m:r>
                          <a:rPr lang="de-DE" sz="1100" b="0" i="1">
                            <a:solidFill>
                              <a:schemeClr val="tx1"/>
                            </a:solidFill>
                            <a:effectLst/>
                            <a:latin typeface="Cambria Math"/>
                            <a:ea typeface="+mn-ea"/>
                            <a:cs typeface="+mn-cs"/>
                          </a:rPr>
                          <m:t>1</m:t>
                        </m:r>
                      </m:num>
                      <m:den>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2</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3</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1</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2</m:t>
                            </m:r>
                          </m:sub>
                        </m:sSub>
                        <m:r>
                          <a:rPr lang="de-DE" sz="1100" b="0" i="1">
                            <a:latin typeface="Cambria Math"/>
                          </a:rPr>
                          <m:t>)</m:t>
                        </m:r>
                      </m:den>
                    </m:f>
                  </m:oMath>
                </m:oMathPara>
              </a14:m>
              <a:endParaRPr lang="en-US" sz="1100"/>
            </a:p>
          </xdr:txBody>
        </xdr:sp>
      </mc:Choice>
      <mc:Fallback xmlns="">
        <xdr:sp macro="" textlink="">
          <xdr:nvSpPr>
            <xdr:cNvPr id="30" name="Textfeld 29"/>
            <xdr:cNvSpPr txBox="1"/>
          </xdr:nvSpPr>
          <xdr:spPr>
            <a:xfrm>
              <a:off x="14255561" y="8144435"/>
              <a:ext cx="2028267"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1</a:t>
              </a:r>
              <a:r>
                <a:rPr lang="en-US" sz="1100" b="0" i="0">
                  <a:solidFill>
                    <a:schemeClr val="tx1"/>
                  </a:solidFill>
                  <a:effectLst/>
                  <a:latin typeface="Cambria Math"/>
                  <a:ea typeface="+mn-ea"/>
                  <a:cs typeface="+mn-cs"/>
                </a:rPr>
                <a:t>/(</a:t>
              </a:r>
              <a:r>
                <a:rPr lang="de-DE" sz="1100" b="0" i="0">
                  <a:latin typeface="Cambria Math"/>
                </a:rPr>
                <a:t>(𝜆_2−𝜆_3)(𝜆_1−𝜆_2)</a:t>
              </a:r>
              <a:r>
                <a:rPr lang="en-US" sz="1100" b="0" i="0">
                  <a:latin typeface="Cambria Math"/>
                </a:rPr>
                <a:t>)</a:t>
              </a:r>
              <a:endParaRPr lang="en-US" sz="1100"/>
            </a:p>
          </xdr:txBody>
        </xdr:sp>
      </mc:Fallback>
    </mc:AlternateContent>
    <xdr:clientData/>
  </xdr:oneCellAnchor>
  <xdr:oneCellAnchor>
    <xdr:from>
      <xdr:col>10</xdr:col>
      <xdr:colOff>2472015</xdr:colOff>
      <xdr:row>20</xdr:row>
      <xdr:rowOff>2241</xdr:rowOff>
    </xdr:from>
    <xdr:ext cx="2028267" cy="439287"/>
    <mc:AlternateContent xmlns:mc="http://schemas.openxmlformats.org/markup-compatibility/2006" xmlns:a14="http://schemas.microsoft.com/office/drawing/2010/main">
      <mc:Choice Requires="a14">
        <xdr:sp macro="" textlink="">
          <xdr:nvSpPr>
            <xdr:cNvPr id="31" name="Textfeld 30"/>
            <xdr:cNvSpPr txBox="1"/>
          </xdr:nvSpPr>
          <xdr:spPr>
            <a:xfrm>
              <a:off x="15454590" y="8612841"/>
              <a:ext cx="2028267"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panose="02040503050406030204" pitchFamily="18" charset="0"/>
                          </a:rPr>
                        </m:ctrlPr>
                      </m:fPr>
                      <m:num>
                        <m:r>
                          <a:rPr lang="de-DE" sz="1100" b="0" i="1">
                            <a:solidFill>
                              <a:schemeClr val="tx1"/>
                            </a:solidFill>
                            <a:effectLst/>
                            <a:latin typeface="Cambria Math"/>
                            <a:ea typeface="+mn-ea"/>
                            <a:cs typeface="+mn-cs"/>
                          </a:rPr>
                          <m:t>1</m:t>
                        </m:r>
                      </m:num>
                      <m:den>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2</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3</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1</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𝜆</m:t>
                            </m:r>
                          </m:e>
                          <m:sub>
                            <m:r>
                              <a:rPr lang="de-DE" sz="1100" b="0" i="1">
                                <a:latin typeface="Cambria Math"/>
                              </a:rPr>
                              <m:t>3</m:t>
                            </m:r>
                          </m:sub>
                        </m:sSub>
                        <m:r>
                          <a:rPr lang="de-DE" sz="1100" b="0" i="1">
                            <a:latin typeface="Cambria Math"/>
                          </a:rPr>
                          <m:t>)</m:t>
                        </m:r>
                      </m:den>
                    </m:f>
                  </m:oMath>
                </m:oMathPara>
              </a14:m>
              <a:endParaRPr lang="en-US" sz="1100"/>
            </a:p>
          </xdr:txBody>
        </xdr:sp>
      </mc:Choice>
      <mc:Fallback xmlns="">
        <xdr:sp macro="" textlink="">
          <xdr:nvSpPr>
            <xdr:cNvPr id="31" name="Textfeld 30"/>
            <xdr:cNvSpPr txBox="1"/>
          </xdr:nvSpPr>
          <xdr:spPr>
            <a:xfrm>
              <a:off x="15454590" y="8612841"/>
              <a:ext cx="2028267"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1</a:t>
              </a:r>
              <a:r>
                <a:rPr lang="en-US" sz="1100" b="0" i="0">
                  <a:solidFill>
                    <a:schemeClr val="tx1"/>
                  </a:solidFill>
                  <a:effectLst/>
                  <a:latin typeface="Cambria Math"/>
                  <a:ea typeface="+mn-ea"/>
                  <a:cs typeface="+mn-cs"/>
                </a:rPr>
                <a:t>/(</a:t>
              </a:r>
              <a:r>
                <a:rPr lang="de-DE" sz="1100" b="0" i="0">
                  <a:latin typeface="Cambria Math"/>
                </a:rPr>
                <a:t>(𝜆_2−𝜆_3)(𝜆_1−𝜆_3)</a:t>
              </a:r>
              <a:r>
                <a:rPr lang="en-US" sz="1100" b="0" i="0">
                  <a:latin typeface="Cambria Math"/>
                </a:rPr>
                <a:t>)</a:t>
              </a:r>
              <a:endParaRPr lang="en-US" sz="1100"/>
            </a:p>
          </xdr:txBody>
        </xdr:sp>
      </mc:Fallback>
    </mc:AlternateContent>
    <xdr:clientData/>
  </xdr:oneCellAnchor>
  <xdr:oneCellAnchor>
    <xdr:from>
      <xdr:col>14</xdr:col>
      <xdr:colOff>1234888</xdr:colOff>
      <xdr:row>1</xdr:row>
      <xdr:rowOff>416858</xdr:rowOff>
    </xdr:from>
    <xdr:ext cx="6037730" cy="401172"/>
    <mc:AlternateContent xmlns:mc="http://schemas.openxmlformats.org/markup-compatibility/2006" xmlns:a14="http://schemas.microsoft.com/office/drawing/2010/main">
      <mc:Choice Requires="a14">
        <xdr:sp macro="" textlink="">
          <xdr:nvSpPr>
            <xdr:cNvPr id="32" name="Textfeld 31"/>
            <xdr:cNvSpPr txBox="1"/>
          </xdr:nvSpPr>
          <xdr:spPr>
            <a:xfrm>
              <a:off x="22104163" y="607358"/>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de-DE" sz="1400" b="0" i="1">
                            <a:latin typeface="Cambria Math" panose="02040503050406030204" pitchFamily="18" charset="0"/>
                          </a:rPr>
                        </m:ctrlPr>
                      </m:sSubPr>
                      <m:e>
                        <m:r>
                          <a:rPr lang="de-DE" sz="1400" b="0" i="1">
                            <a:latin typeface="Cambria Math"/>
                          </a:rPr>
                          <m:t>−</m:t>
                        </m:r>
                        <m:r>
                          <a:rPr lang="de-DE" sz="1400" b="0" i="1">
                            <a:latin typeface="Cambria Math"/>
                          </a:rPr>
                          <m:t>𝜆</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𝑋</m:t>
                        </m:r>
                      </m:e>
                      <m:sub>
                        <m:r>
                          <a:rPr lang="de-DE" sz="1400" b="0" i="1">
                            <a:latin typeface="Cambria Math"/>
                          </a:rPr>
                          <m:t>1</m:t>
                        </m:r>
                      </m:sub>
                    </m:sSub>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𝑋</m:t>
                            </m:r>
                          </m:e>
                          <m:sub>
                            <m:r>
                              <a:rPr lang="de-DE" sz="1400" b="0" i="1">
                                <a:latin typeface="Cambria Math"/>
                              </a:rPr>
                              <m:t>3</m:t>
                            </m:r>
                          </m:sub>
                        </m:sSub>
                        <m:r>
                          <a:rPr lang="de-DE" sz="1400" b="0" i="1">
                            <a:latin typeface="Cambria Math"/>
                          </a:rPr>
                          <m:t>−</m:t>
                        </m:r>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e>
                        </m:d>
                      </m:e>
                    </m:d>
                    <m:r>
                      <a:rPr lang="de-DE" sz="1400" b="0" i="1">
                        <a:latin typeface="Cambria Math"/>
                      </a:rPr>
                      <m:t>+</m:t>
                    </m:r>
                    <m:sSub>
                      <m:sSubPr>
                        <m:ctrlPr>
                          <a:rPr lang="de-DE" sz="1400" b="0" i="1">
                            <a:latin typeface="Cambria Math" panose="02040503050406030204" pitchFamily="18" charset="0"/>
                          </a:rPr>
                        </m:ctrlPr>
                      </m:sSub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m:t>
                        </m:r>
                        <m:r>
                          <a:rPr lang="de-DE" sz="1400" b="0" i="1">
                            <a:latin typeface="Cambria Math"/>
                          </a:rPr>
                          <m:t>𝑍</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𝑋</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𝑉</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4</m:t>
                        </m:r>
                      </m:sub>
                    </m:sSub>
                    <m:r>
                      <a:rPr lang="de-DE" sz="1400" b="0" i="1">
                        <a:latin typeface="Cambria Math"/>
                      </a:rPr>
                      <m:t> −</m:t>
                    </m:r>
                    <m:sSub>
                      <m:sSubPr>
                        <m:ctrlPr>
                          <a:rPr lang="de-DE" sz="1400" b="0" i="1">
                            <a:latin typeface="Cambria Math" panose="02040503050406030204" pitchFamily="18" charset="0"/>
                          </a:rPr>
                        </m:ctrlPr>
                      </m:sSubPr>
                      <m:e>
                        <m:r>
                          <a:rPr lang="de-DE" sz="1400" b="0" i="1">
                            <a:latin typeface="Cambria Math"/>
                          </a:rPr>
                          <m:t>𝑁</m:t>
                        </m:r>
                      </m:e>
                      <m:sub>
                        <m:r>
                          <a:rPr lang="de-DE" sz="1400" b="0" i="1">
                            <a:latin typeface="Cambria Math"/>
                          </a:rPr>
                          <m:t>1</m:t>
                        </m:r>
                      </m:sub>
                    </m:sSub>
                    <m:r>
                      <a:rPr lang="de-DE" sz="1400" b="0" i="1">
                        <a:latin typeface="Cambria Math"/>
                      </a:rPr>
                      <m:t>)</m:t>
                    </m:r>
                  </m:oMath>
                </m:oMathPara>
              </a14:m>
              <a:endParaRPr lang="en-US" sz="1100"/>
            </a:p>
          </xdr:txBody>
        </xdr:sp>
      </mc:Choice>
      <mc:Fallback xmlns="">
        <xdr:sp macro="" textlink="">
          <xdr:nvSpPr>
            <xdr:cNvPr id="32" name="Textfeld 31"/>
            <xdr:cNvSpPr txBox="1"/>
          </xdr:nvSpPr>
          <xdr:spPr>
            <a:xfrm>
              <a:off x="22104163" y="607358"/>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400" b="0" i="0">
                  <a:latin typeface="Cambria Math"/>
                </a:rPr>
                <a:t>〖−𝜆〗_1∗𝑍_1∗𝑋_1 (𝑋_3−(𝜆_2+𝜆_3 ))+〖𝜆_1∗𝑍〗_1∗𝑋_2+𝑍_1∗𝜆_1 𝜆_2 𝜆_3 (𝑉_1∗𝑍_4  −𝑁_1)</a:t>
              </a:r>
              <a:endParaRPr lang="en-US" sz="1100"/>
            </a:p>
          </xdr:txBody>
        </xdr:sp>
      </mc:Fallback>
    </mc:AlternateContent>
    <xdr:clientData/>
  </xdr:oneCellAnchor>
  <xdr:oneCellAnchor>
    <xdr:from>
      <xdr:col>4</xdr:col>
      <xdr:colOff>739590</xdr:colOff>
      <xdr:row>30</xdr:row>
      <xdr:rowOff>14564</xdr:rowOff>
    </xdr:from>
    <xdr:ext cx="1647264" cy="438005"/>
    <mc:AlternateContent xmlns:mc="http://schemas.openxmlformats.org/markup-compatibility/2006" xmlns:a14="http://schemas.microsoft.com/office/drawing/2010/main">
      <mc:Choice Requires="a14">
        <xdr:sp macro="" textlink="">
          <xdr:nvSpPr>
            <xdr:cNvPr id="33" name="Textfeld 32"/>
            <xdr:cNvSpPr txBox="1"/>
          </xdr:nvSpPr>
          <xdr:spPr>
            <a:xfrm>
              <a:off x="4597215" y="13101914"/>
              <a:ext cx="1647264"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1</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1</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33" name="Textfeld 32"/>
            <xdr:cNvSpPr txBox="1"/>
          </xdr:nvSpPr>
          <xdr:spPr>
            <a:xfrm>
              <a:off x="4597215" y="13101914"/>
              <a:ext cx="1647264"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𝐶_1/𝜆_1 </a:t>
              </a:r>
              <a:r>
                <a:rPr lang="de-DE" sz="1400" b="0" i="0">
                  <a:latin typeface="Cambria Math"/>
                </a:rPr>
                <a:t>∗ 〖(1−𝑒〗^(−𝜆_1  𝑇)) </a:t>
              </a:r>
              <a:endParaRPr lang="en-US" sz="1400"/>
            </a:p>
          </xdr:txBody>
        </xdr:sp>
      </mc:Fallback>
    </mc:AlternateContent>
    <xdr:clientData/>
  </xdr:oneCellAnchor>
  <xdr:oneCellAnchor>
    <xdr:from>
      <xdr:col>5</xdr:col>
      <xdr:colOff>1306608</xdr:colOff>
      <xdr:row>31</xdr:row>
      <xdr:rowOff>10081</xdr:rowOff>
    </xdr:from>
    <xdr:ext cx="1718980" cy="438005"/>
    <mc:AlternateContent xmlns:mc="http://schemas.openxmlformats.org/markup-compatibility/2006" xmlns:a14="http://schemas.microsoft.com/office/drawing/2010/main">
      <mc:Choice Requires="a14">
        <xdr:sp macro="" textlink="">
          <xdr:nvSpPr>
            <xdr:cNvPr id="34" name="Textfeld 33"/>
            <xdr:cNvSpPr txBox="1"/>
          </xdr:nvSpPr>
          <xdr:spPr>
            <a:xfrm>
              <a:off x="5926233" y="13545106"/>
              <a:ext cx="1718980"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2</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2</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34" name="Textfeld 33"/>
            <xdr:cNvSpPr txBox="1"/>
          </xdr:nvSpPr>
          <xdr:spPr>
            <a:xfrm>
              <a:off x="5926233" y="13545106"/>
              <a:ext cx="1718980"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𝐶_2/𝜆_2 </a:t>
              </a:r>
              <a:r>
                <a:rPr lang="de-DE" sz="1400" b="0" i="0">
                  <a:latin typeface="Cambria Math"/>
                </a:rPr>
                <a:t>∗ 〖(1−𝑒〗^(−𝜆_2  𝑇)) </a:t>
              </a:r>
              <a:endParaRPr lang="en-US" sz="1400"/>
            </a:p>
          </xdr:txBody>
        </xdr:sp>
      </mc:Fallback>
    </mc:AlternateContent>
    <xdr:clientData/>
  </xdr:oneCellAnchor>
  <xdr:oneCellAnchor>
    <xdr:from>
      <xdr:col>5</xdr:col>
      <xdr:colOff>2711823</xdr:colOff>
      <xdr:row>32</xdr:row>
      <xdr:rowOff>11206</xdr:rowOff>
    </xdr:from>
    <xdr:ext cx="1804147" cy="438005"/>
    <mc:AlternateContent xmlns:mc="http://schemas.openxmlformats.org/markup-compatibility/2006" xmlns:a14="http://schemas.microsoft.com/office/drawing/2010/main">
      <mc:Choice Requires="a14">
        <xdr:sp macro="" textlink="">
          <xdr:nvSpPr>
            <xdr:cNvPr id="35" name="Textfeld 34"/>
            <xdr:cNvSpPr txBox="1"/>
          </xdr:nvSpPr>
          <xdr:spPr>
            <a:xfrm>
              <a:off x="7331448" y="13993906"/>
              <a:ext cx="1804147"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3</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3</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35" name="Textfeld 34"/>
            <xdr:cNvSpPr txBox="1"/>
          </xdr:nvSpPr>
          <xdr:spPr>
            <a:xfrm>
              <a:off x="7331448" y="13993906"/>
              <a:ext cx="1804147"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𝐶_3/𝜆_3 </a:t>
              </a:r>
              <a:r>
                <a:rPr lang="de-DE" sz="1400" b="0" i="0">
                  <a:latin typeface="Cambria Math"/>
                </a:rPr>
                <a:t>∗ 〖(1−𝑒〗^(−𝜆_3 𝑇)) </a:t>
              </a:r>
              <a:endParaRPr lang="en-US" sz="1400"/>
            </a:p>
          </xdr:txBody>
        </xdr:sp>
      </mc:Fallback>
    </mc:AlternateContent>
    <xdr:clientData/>
  </xdr:oneCellAnchor>
  <xdr:oneCellAnchor>
    <xdr:from>
      <xdr:col>14</xdr:col>
      <xdr:colOff>838199</xdr:colOff>
      <xdr:row>3</xdr:row>
      <xdr:rowOff>31375</xdr:rowOff>
    </xdr:from>
    <xdr:ext cx="6037730" cy="401172"/>
    <mc:AlternateContent xmlns:mc="http://schemas.openxmlformats.org/markup-compatibility/2006" xmlns:a14="http://schemas.microsoft.com/office/drawing/2010/main">
      <mc:Choice Requires="a14">
        <xdr:sp macro="" textlink="">
          <xdr:nvSpPr>
            <xdr:cNvPr id="36" name="Textfeld 35"/>
            <xdr:cNvSpPr txBox="1"/>
          </xdr:nvSpPr>
          <xdr:spPr>
            <a:xfrm>
              <a:off x="21707474" y="1050550"/>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𝑋</m:t>
                        </m:r>
                      </m:e>
                      <m:sub>
                        <m:r>
                          <a:rPr lang="de-DE" sz="1400" b="0" i="1">
                            <a:latin typeface="Cambria Math"/>
                          </a:rPr>
                          <m:t>1</m:t>
                        </m:r>
                      </m:sub>
                    </m:sSub>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𝑋</m:t>
                            </m:r>
                          </m:e>
                          <m:sub>
                            <m:r>
                              <a:rPr lang="de-DE" sz="1400" b="0" i="1">
                                <a:latin typeface="Cambria Math"/>
                              </a:rPr>
                              <m:t>3</m:t>
                            </m:r>
                          </m:sub>
                        </m:sSub>
                        <m:r>
                          <a:rPr lang="de-DE" sz="1400" b="0" i="1">
                            <a:latin typeface="Cambria Math"/>
                          </a:rPr>
                          <m:t>−</m:t>
                        </m:r>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e>
                        </m:d>
                      </m:e>
                    </m:d>
                    <m:r>
                      <a:rPr lang="de-DE" sz="1400" b="0" i="1">
                        <a:latin typeface="Cambria Math"/>
                      </a:rPr>
                      <m:t>−</m:t>
                    </m:r>
                    <m:sSub>
                      <m:sSubPr>
                        <m:ctrlPr>
                          <a:rPr lang="de-DE" sz="1400" b="0" i="1">
                            <a:latin typeface="Cambria Math" panose="02040503050406030204" pitchFamily="18" charset="0"/>
                          </a:rPr>
                        </m:ctrlPr>
                      </m:sSub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m:t>
                        </m:r>
                        <m:r>
                          <a:rPr lang="de-DE" sz="1400" b="0" i="1">
                            <a:latin typeface="Cambria Math"/>
                          </a:rPr>
                          <m:t>𝑍</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𝑋</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𝑉</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4</m:t>
                        </m:r>
                      </m:sub>
                    </m:sSub>
                    <m:r>
                      <a:rPr lang="de-DE" sz="1400" b="0" i="1">
                        <a:latin typeface="Cambria Math"/>
                      </a:rPr>
                      <m:t> −</m:t>
                    </m:r>
                    <m:sSub>
                      <m:sSubPr>
                        <m:ctrlPr>
                          <a:rPr lang="de-DE" sz="1400" b="0" i="1">
                            <a:latin typeface="Cambria Math" panose="02040503050406030204" pitchFamily="18" charset="0"/>
                          </a:rPr>
                        </m:ctrlPr>
                      </m:sSubPr>
                      <m:e>
                        <m:r>
                          <a:rPr lang="de-DE" sz="1400" b="0" i="1">
                            <a:latin typeface="Cambria Math"/>
                          </a:rPr>
                          <m:t>𝑁</m:t>
                        </m:r>
                      </m:e>
                      <m:sub>
                        <m:r>
                          <a:rPr lang="de-DE" sz="1400" b="0" i="1">
                            <a:latin typeface="Cambria Math"/>
                          </a:rPr>
                          <m:t>1</m:t>
                        </m:r>
                      </m:sub>
                    </m:sSub>
                    <m:r>
                      <a:rPr lang="de-DE" sz="1400" b="0" i="1">
                        <a:latin typeface="Cambria Math"/>
                      </a:rPr>
                      <m:t>)</m:t>
                    </m:r>
                  </m:oMath>
                </m:oMathPara>
              </a14:m>
              <a:endParaRPr lang="en-US" sz="1100"/>
            </a:p>
          </xdr:txBody>
        </xdr:sp>
      </mc:Choice>
      <mc:Fallback xmlns="">
        <xdr:sp macro="" textlink="">
          <xdr:nvSpPr>
            <xdr:cNvPr id="36" name="Textfeld 35"/>
            <xdr:cNvSpPr txBox="1"/>
          </xdr:nvSpPr>
          <xdr:spPr>
            <a:xfrm>
              <a:off x="21707474" y="1050550"/>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400" b="0" i="0">
                  <a:latin typeface="Cambria Math"/>
                </a:rPr>
                <a:t>𝜆_2∗𝑍_2∗𝑋_1 (𝑋_3−(𝜆_1+𝜆_3 ))−〖𝜆_2∗𝑍〗_2∗𝑋_2−𝑍_2∗𝜆_1 𝜆_2 𝜆_3 (𝑉_1∗𝑍_4  −𝑁_1)</a:t>
              </a:r>
              <a:endParaRPr lang="en-US" sz="1100"/>
            </a:p>
          </xdr:txBody>
        </xdr:sp>
      </mc:Fallback>
    </mc:AlternateContent>
    <xdr:clientData/>
  </xdr:oneCellAnchor>
  <xdr:oneCellAnchor>
    <xdr:from>
      <xdr:col>13</xdr:col>
      <xdr:colOff>1024217</xdr:colOff>
      <xdr:row>4</xdr:row>
      <xdr:rowOff>26892</xdr:rowOff>
    </xdr:from>
    <xdr:ext cx="6037730" cy="401172"/>
    <mc:AlternateContent xmlns:mc="http://schemas.openxmlformats.org/markup-compatibility/2006" xmlns:a14="http://schemas.microsoft.com/office/drawing/2010/main">
      <mc:Choice Requires="a14">
        <xdr:sp macro="" textlink="">
          <xdr:nvSpPr>
            <xdr:cNvPr id="37" name="Textfeld 36"/>
            <xdr:cNvSpPr txBox="1"/>
          </xdr:nvSpPr>
          <xdr:spPr>
            <a:xfrm>
              <a:off x="20836217" y="1493742"/>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de-DE" sz="1400" b="0" i="1">
                            <a:latin typeface="Cambria Math" panose="02040503050406030204" pitchFamily="18" charset="0"/>
                          </a:rPr>
                        </m:ctrlPr>
                      </m:sSubPr>
                      <m:e>
                        <m:r>
                          <a:rPr lang="de-DE" sz="1400" b="0" i="1">
                            <a:latin typeface="Cambria Math"/>
                          </a:rPr>
                          <m:t>−</m:t>
                        </m:r>
                        <m:r>
                          <a:rPr lang="de-DE" sz="1400" b="0" i="1">
                            <a:latin typeface="Cambria Math"/>
                          </a:rPr>
                          <m:t>𝜆</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𝑋</m:t>
                        </m:r>
                      </m:e>
                      <m:sub>
                        <m:r>
                          <a:rPr lang="de-DE" sz="1400" b="0" i="1">
                            <a:latin typeface="Cambria Math"/>
                          </a:rPr>
                          <m:t>1</m:t>
                        </m:r>
                      </m:sub>
                    </m:sSub>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𝑋</m:t>
                            </m:r>
                          </m:e>
                          <m:sub>
                            <m:r>
                              <a:rPr lang="de-DE" sz="1400" b="0" i="1">
                                <a:latin typeface="Cambria Math"/>
                              </a:rPr>
                              <m:t>3</m:t>
                            </m:r>
                          </m:sub>
                        </m:sSub>
                        <m:r>
                          <a:rPr lang="de-DE" sz="1400" b="0" i="1">
                            <a:latin typeface="Cambria Math"/>
                          </a:rPr>
                          <m:t>−</m:t>
                        </m:r>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e>
                        </m:d>
                      </m:e>
                    </m:d>
                    <m:r>
                      <a:rPr lang="de-DE" sz="1400" b="0" i="1">
                        <a:latin typeface="Cambria Math"/>
                      </a:rPr>
                      <m:t>+</m:t>
                    </m:r>
                    <m:sSub>
                      <m:sSubPr>
                        <m:ctrlPr>
                          <a:rPr lang="de-DE" sz="1400" b="0" i="1">
                            <a:latin typeface="Cambria Math" panose="02040503050406030204" pitchFamily="18" charset="0"/>
                          </a:rPr>
                        </m:ctrlPr>
                      </m:sSub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m:t>
                        </m:r>
                        <m:r>
                          <a:rPr lang="de-DE" sz="1400" b="0" i="1">
                            <a:latin typeface="Cambria Math"/>
                          </a:rPr>
                          <m:t>𝑍</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𝑋</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𝑉</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4</m:t>
                        </m:r>
                      </m:sub>
                    </m:sSub>
                    <m:r>
                      <a:rPr lang="de-DE" sz="1400" b="0" i="1">
                        <a:latin typeface="Cambria Math"/>
                      </a:rPr>
                      <m:t> −</m:t>
                    </m:r>
                    <m:sSub>
                      <m:sSubPr>
                        <m:ctrlPr>
                          <a:rPr lang="de-DE" sz="1400" b="0" i="1">
                            <a:latin typeface="Cambria Math" panose="02040503050406030204" pitchFamily="18" charset="0"/>
                          </a:rPr>
                        </m:ctrlPr>
                      </m:sSubPr>
                      <m:e>
                        <m:r>
                          <a:rPr lang="de-DE" sz="1400" b="0" i="1">
                            <a:latin typeface="Cambria Math"/>
                          </a:rPr>
                          <m:t>𝑁</m:t>
                        </m:r>
                      </m:e>
                      <m:sub>
                        <m:r>
                          <a:rPr lang="de-DE" sz="1400" b="0" i="1">
                            <a:latin typeface="Cambria Math"/>
                          </a:rPr>
                          <m:t>1</m:t>
                        </m:r>
                      </m:sub>
                    </m:sSub>
                    <m:r>
                      <a:rPr lang="de-DE" sz="1400" b="0" i="1">
                        <a:latin typeface="Cambria Math"/>
                      </a:rPr>
                      <m:t>)</m:t>
                    </m:r>
                  </m:oMath>
                </m:oMathPara>
              </a14:m>
              <a:endParaRPr lang="en-US" sz="1100"/>
            </a:p>
          </xdr:txBody>
        </xdr:sp>
      </mc:Choice>
      <mc:Fallback xmlns="">
        <xdr:sp macro="" textlink="">
          <xdr:nvSpPr>
            <xdr:cNvPr id="37" name="Textfeld 36"/>
            <xdr:cNvSpPr txBox="1"/>
          </xdr:nvSpPr>
          <xdr:spPr>
            <a:xfrm>
              <a:off x="20836217" y="1493742"/>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400" b="0" i="0">
                  <a:latin typeface="Cambria Math"/>
                </a:rPr>
                <a:t>〖−𝜆〗_3∗𝑍_3∗𝑋_1 (𝑋_3−(𝜆_1+𝜆_2 ))+〖𝜆_3∗𝑍〗_3∗𝑋_2+𝑍_3∗𝜆_1 𝜆_2 𝜆_3 (𝑉_1∗𝑍_4  −𝑁_1)</a:t>
              </a:r>
              <a:endParaRPr lang="en-US" sz="1100"/>
            </a:p>
          </xdr:txBody>
        </xdr:sp>
      </mc:Fallback>
    </mc:AlternateContent>
    <xdr:clientData/>
  </xdr:oneCellAnchor>
  <xdr:oneCellAnchor>
    <xdr:from>
      <xdr:col>10</xdr:col>
      <xdr:colOff>2990851</xdr:colOff>
      <xdr:row>3</xdr:row>
      <xdr:rowOff>421341</xdr:rowOff>
    </xdr:from>
    <xdr:ext cx="914400" cy="472694"/>
    <mc:AlternateContent xmlns:mc="http://schemas.openxmlformats.org/markup-compatibility/2006" xmlns:a14="http://schemas.microsoft.com/office/drawing/2010/main">
      <mc:Choice Requires="a14">
        <xdr:sp macro="" textlink="">
          <xdr:nvSpPr>
            <xdr:cNvPr id="38" name="Textfeld 37"/>
            <xdr:cNvSpPr txBox="1"/>
          </xdr:nvSpPr>
          <xdr:spPr>
            <a:xfrm>
              <a:off x="15973426" y="1440516"/>
              <a:ext cx="914400"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d>
                      <m:dPr>
                        <m:ctrlPr>
                          <a:rPr lang="en-US" sz="1100" i="1">
                            <a:latin typeface="Cambria Math" panose="02040503050406030204" pitchFamily="18" charset="0"/>
                          </a:rPr>
                        </m:ctrlPr>
                      </m:dPr>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𝑎</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1</m:t>
                                </m:r>
                              </m:sub>
                            </m:sSub>
                          </m:den>
                        </m:f>
                        <m:r>
                          <a:rPr lang="de-DE" sz="1100" b="0" i="1">
                            <a:solidFill>
                              <a:schemeClr val="tx1"/>
                            </a:solidFill>
                            <a:effectLst/>
                            <a:latin typeface="Cambria Math"/>
                            <a:ea typeface="+mn-ea"/>
                            <a:cs typeface="+mn-cs"/>
                          </a:rPr>
                          <m:t>+</m:t>
                        </m:r>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𝑎</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2</m:t>
                                </m:r>
                              </m:sub>
                            </m:sSub>
                          </m:den>
                        </m:f>
                      </m:e>
                    </m:d>
                  </m:oMath>
                </m:oMathPara>
              </a14:m>
              <a:endParaRPr lang="en-US" sz="1100"/>
            </a:p>
          </xdr:txBody>
        </xdr:sp>
      </mc:Choice>
      <mc:Fallback xmlns="">
        <xdr:sp macro="" textlink="">
          <xdr:nvSpPr>
            <xdr:cNvPr id="38" name="Textfeld 37"/>
            <xdr:cNvSpPr txBox="1"/>
          </xdr:nvSpPr>
          <xdr:spPr>
            <a:xfrm>
              <a:off x="15973426" y="1440516"/>
              <a:ext cx="914400"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i="0">
                  <a:latin typeface="Cambria Math"/>
                </a:rPr>
                <a:t>(</a:t>
              </a:r>
              <a:r>
                <a:rPr lang="de-DE" sz="1100" b="0" i="0">
                  <a:solidFill>
                    <a:schemeClr val="tx1"/>
                  </a:solidFill>
                  <a:effectLst/>
                  <a:latin typeface="Cambria Math"/>
                  <a:ea typeface="+mn-ea"/>
                  <a:cs typeface="+mn-cs"/>
                </a:rPr>
                <a:t>𝑎/𝑉_1 +𝑎/𝑉_2 )</a:t>
              </a:r>
              <a:endParaRPr lang="en-US" sz="1100"/>
            </a:p>
          </xdr:txBody>
        </xdr:sp>
      </mc:Fallback>
    </mc:AlternateContent>
    <xdr:clientData/>
  </xdr:oneCellAnchor>
  <xdr:oneCellAnchor>
    <xdr:from>
      <xdr:col>10</xdr:col>
      <xdr:colOff>145676</xdr:colOff>
      <xdr:row>5</xdr:row>
      <xdr:rowOff>425542</xdr:rowOff>
    </xdr:from>
    <xdr:ext cx="1232647" cy="468270"/>
    <mc:AlternateContent xmlns:mc="http://schemas.openxmlformats.org/markup-compatibility/2006" xmlns:a14="http://schemas.microsoft.com/office/drawing/2010/main">
      <mc:Choice Requires="a14">
        <xdr:sp macro="" textlink="">
          <xdr:nvSpPr>
            <xdr:cNvPr id="39" name="Textfeld 38"/>
            <xdr:cNvSpPr txBox="1"/>
          </xdr:nvSpPr>
          <xdr:spPr>
            <a:xfrm>
              <a:off x="13128251" y="2340067"/>
              <a:ext cx="1232647" cy="468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200" b="0" i="1">
                        <a:latin typeface="Cambria Math"/>
                      </a:rPr>
                      <m:t>𝑐</m:t>
                    </m:r>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den>
                    </m:f>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4</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4</m:t>
                            </m:r>
                          </m:sub>
                        </m:sSub>
                      </m:den>
                    </m:f>
                    <m:r>
                      <a:rPr lang="de-DE" sz="1200" b="0" i="1">
                        <a:latin typeface="Cambria Math"/>
                      </a:rPr>
                      <m:t>)</m:t>
                    </m:r>
                  </m:oMath>
                </m:oMathPara>
              </a14:m>
              <a:endParaRPr lang="en-US" sz="1200"/>
            </a:p>
          </xdr:txBody>
        </xdr:sp>
      </mc:Choice>
      <mc:Fallback xmlns="">
        <xdr:sp macro="" textlink="">
          <xdr:nvSpPr>
            <xdr:cNvPr id="39" name="Textfeld 38"/>
            <xdr:cNvSpPr txBox="1"/>
          </xdr:nvSpPr>
          <xdr:spPr>
            <a:xfrm>
              <a:off x="13128251" y="2340067"/>
              <a:ext cx="1232647" cy="468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b="0" i="0">
                  <a:latin typeface="Cambria Math"/>
                </a:rPr>
                <a:t>𝑐∗(𝑁_3/𝑉_3 −𝑁_4/𝑉_4 )</a:t>
              </a:r>
              <a:endParaRPr lang="en-US" sz="1200"/>
            </a:p>
          </xdr:txBody>
        </xdr:sp>
      </mc:Fallback>
    </mc:AlternateContent>
    <xdr:clientData/>
  </xdr:oneCellAnchor>
  <xdr:oneCellAnchor>
    <xdr:from>
      <xdr:col>10</xdr:col>
      <xdr:colOff>951380</xdr:colOff>
      <xdr:row>6</xdr:row>
      <xdr:rowOff>443191</xdr:rowOff>
    </xdr:from>
    <xdr:ext cx="2133600" cy="475708"/>
    <mc:AlternateContent xmlns:mc="http://schemas.openxmlformats.org/markup-compatibility/2006" xmlns:a14="http://schemas.microsoft.com/office/drawing/2010/main">
      <mc:Choice Requires="a14">
        <xdr:sp macro="" textlink="">
          <xdr:nvSpPr>
            <xdr:cNvPr id="40" name="Textfeld 39"/>
            <xdr:cNvSpPr txBox="1"/>
          </xdr:nvSpPr>
          <xdr:spPr>
            <a:xfrm>
              <a:off x="13933955" y="2805391"/>
              <a:ext cx="2133600" cy="475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200" i="1">
                            <a:latin typeface="Cambria Math" panose="02040503050406030204" pitchFamily="18" charset="0"/>
                          </a:rPr>
                        </m:ctrlPr>
                      </m:fPr>
                      <m:num>
                        <m:r>
                          <a:rPr lang="de-DE" sz="1200" b="0" i="1">
                            <a:latin typeface="Cambria Math"/>
                          </a:rPr>
                          <m:t>𝑐</m:t>
                        </m:r>
                        <m:r>
                          <a:rPr lang="de-DE" sz="1200" b="0" i="1">
                            <a:latin typeface="Cambria Math"/>
                          </a:rPr>
                          <m:t>∗</m:t>
                        </m:r>
                        <m:r>
                          <a:rPr lang="de-DE" sz="1200" b="0" i="1">
                            <a:latin typeface="Cambria Math"/>
                          </a:rPr>
                          <m:t>𝑏</m:t>
                        </m:r>
                      </m:num>
                      <m:den>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𝑉</m:t>
                            </m:r>
                          </m:e>
                          <m:sub>
                            <m:r>
                              <a:rPr lang="de-DE" sz="1200" b="0" i="1">
                                <a:solidFill>
                                  <a:schemeClr val="tx1"/>
                                </a:solidFill>
                                <a:effectLst/>
                                <a:latin typeface="Cambria Math"/>
                                <a:ea typeface="+mn-ea"/>
                                <a:cs typeface="+mn-cs"/>
                              </a:rPr>
                              <m:t>3</m:t>
                            </m:r>
                          </m:sub>
                        </m:sSub>
                      </m:den>
                    </m:f>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2</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den>
                    </m:f>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den>
                    </m:f>
                    <m:r>
                      <a:rPr lang="de-DE" sz="1200" b="0" i="1">
                        <a:latin typeface="Cambria Math"/>
                      </a:rPr>
                      <m:t>)</m:t>
                    </m:r>
                  </m:oMath>
                </m:oMathPara>
              </a14:m>
              <a:endParaRPr lang="en-US" sz="1200"/>
            </a:p>
          </xdr:txBody>
        </xdr:sp>
      </mc:Choice>
      <mc:Fallback xmlns="">
        <xdr:sp macro="" textlink="">
          <xdr:nvSpPr>
            <xdr:cNvPr id="40" name="Textfeld 39"/>
            <xdr:cNvSpPr txBox="1"/>
          </xdr:nvSpPr>
          <xdr:spPr>
            <a:xfrm>
              <a:off x="13933955" y="2805391"/>
              <a:ext cx="2133600" cy="475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200" i="0">
                  <a:latin typeface="Cambria Math"/>
                </a:rPr>
                <a:t>(</a:t>
              </a:r>
              <a:r>
                <a:rPr lang="de-DE" sz="1200" b="0" i="0">
                  <a:latin typeface="Cambria Math"/>
                </a:rPr>
                <a:t>𝑐∗𝑏</a:t>
              </a:r>
              <a:r>
                <a:rPr lang="en-US" sz="1200" b="0" i="0">
                  <a:latin typeface="Cambria Math"/>
                </a:rPr>
                <a:t>)/</a:t>
              </a:r>
              <a:r>
                <a:rPr lang="de-DE" sz="1200" b="0" i="0">
                  <a:solidFill>
                    <a:schemeClr val="tx1"/>
                  </a:solidFill>
                  <a:effectLst/>
                  <a:latin typeface="Cambria Math"/>
                  <a:ea typeface="+mn-ea"/>
                  <a:cs typeface="+mn-cs"/>
                </a:rPr>
                <a:t>𝑉_3 </a:t>
              </a:r>
              <a:r>
                <a:rPr lang="de-DE" sz="1200" b="0" i="0">
                  <a:latin typeface="Cambria Math"/>
                </a:rPr>
                <a:t>∗(𝑁_2/𝑉_2 −𝑁_3/𝑉_3 )</a:t>
              </a:r>
              <a:endParaRPr lang="en-US" sz="1200"/>
            </a:p>
          </xdr:txBody>
        </xdr:sp>
      </mc:Fallback>
    </mc:AlternateContent>
    <xdr:clientData/>
  </xdr:oneCellAnchor>
  <xdr:oneCellAnchor>
    <xdr:from>
      <xdr:col>10</xdr:col>
      <xdr:colOff>3158938</xdr:colOff>
      <xdr:row>7</xdr:row>
      <xdr:rowOff>410135</xdr:rowOff>
    </xdr:from>
    <xdr:ext cx="914400" cy="472694"/>
    <mc:AlternateContent xmlns:mc="http://schemas.openxmlformats.org/markup-compatibility/2006" xmlns:a14="http://schemas.microsoft.com/office/drawing/2010/main">
      <mc:Choice Requires="a14">
        <xdr:sp macro="" textlink="">
          <xdr:nvSpPr>
            <xdr:cNvPr id="41" name="Textfeld 40"/>
            <xdr:cNvSpPr txBox="1"/>
          </xdr:nvSpPr>
          <xdr:spPr>
            <a:xfrm>
              <a:off x="16141513" y="3220010"/>
              <a:ext cx="914400"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d>
                      <m:dPr>
                        <m:ctrlPr>
                          <a:rPr lang="en-US" sz="1100" i="1">
                            <a:latin typeface="Cambria Math" panose="02040503050406030204" pitchFamily="18" charset="0"/>
                          </a:rPr>
                        </m:ctrlPr>
                      </m:dPr>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𝑐</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3</m:t>
                                </m:r>
                              </m:sub>
                            </m:sSub>
                          </m:den>
                        </m:f>
                        <m:r>
                          <a:rPr lang="de-DE" sz="1100" b="0" i="1">
                            <a:solidFill>
                              <a:schemeClr val="tx1"/>
                            </a:solidFill>
                            <a:effectLst/>
                            <a:latin typeface="Cambria Math"/>
                            <a:ea typeface="+mn-ea"/>
                            <a:cs typeface="+mn-cs"/>
                          </a:rPr>
                          <m:t>+</m:t>
                        </m:r>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𝑐</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4</m:t>
                                </m:r>
                              </m:sub>
                            </m:sSub>
                          </m:den>
                        </m:f>
                      </m:e>
                    </m:d>
                  </m:oMath>
                </m:oMathPara>
              </a14:m>
              <a:endParaRPr lang="en-US" sz="1100"/>
            </a:p>
          </xdr:txBody>
        </xdr:sp>
      </mc:Choice>
      <mc:Fallback xmlns="">
        <xdr:sp macro="" textlink="">
          <xdr:nvSpPr>
            <xdr:cNvPr id="41" name="Textfeld 40"/>
            <xdr:cNvSpPr txBox="1"/>
          </xdr:nvSpPr>
          <xdr:spPr>
            <a:xfrm>
              <a:off x="16141513" y="3220010"/>
              <a:ext cx="914400"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i="0">
                  <a:latin typeface="Cambria Math"/>
                </a:rPr>
                <a:t>(</a:t>
              </a:r>
              <a:r>
                <a:rPr lang="de-DE" sz="1100" b="0" i="0">
                  <a:solidFill>
                    <a:schemeClr val="tx1"/>
                  </a:solidFill>
                  <a:effectLst/>
                  <a:latin typeface="Cambria Math"/>
                  <a:ea typeface="+mn-ea"/>
                  <a:cs typeface="+mn-cs"/>
                </a:rPr>
                <a:t>𝑐/𝑉_3 +𝑐/𝑉_4 )</a:t>
              </a:r>
              <a:endParaRPr lang="en-US" sz="1100"/>
            </a:p>
          </xdr:txBody>
        </xdr:sp>
      </mc:Fallback>
    </mc:AlternateContent>
    <xdr:clientData/>
  </xdr:oneCellAnchor>
  <xdr:oneCellAnchor>
    <xdr:from>
      <xdr:col>14</xdr:col>
      <xdr:colOff>1021976</xdr:colOff>
      <xdr:row>14</xdr:row>
      <xdr:rowOff>58269</xdr:rowOff>
    </xdr:from>
    <xdr:ext cx="6037730" cy="401172"/>
    <mc:AlternateContent xmlns:mc="http://schemas.openxmlformats.org/markup-compatibility/2006" xmlns:a14="http://schemas.microsoft.com/office/drawing/2010/main">
      <mc:Choice Requires="a14">
        <xdr:sp macro="" textlink="">
          <xdr:nvSpPr>
            <xdr:cNvPr id="42" name="Textfeld 41"/>
            <xdr:cNvSpPr txBox="1"/>
          </xdr:nvSpPr>
          <xdr:spPr>
            <a:xfrm>
              <a:off x="21891251" y="5982819"/>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de-DE" sz="1400" b="0" i="1">
                            <a:latin typeface="Cambria Math" panose="02040503050406030204" pitchFamily="18" charset="0"/>
                          </a:rPr>
                        </m:ctrlPr>
                      </m:sSubPr>
                      <m:e>
                        <m:r>
                          <a:rPr lang="de-DE" sz="1400" b="0" i="1">
                            <a:latin typeface="Cambria Math"/>
                          </a:rPr>
                          <m:t>+</m:t>
                        </m:r>
                        <m:r>
                          <a:rPr lang="de-DE" sz="1400" b="0" i="1">
                            <a:latin typeface="Cambria Math"/>
                          </a:rPr>
                          <m:t>𝜆</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𝑌</m:t>
                        </m:r>
                      </m:e>
                      <m:sub>
                        <m:r>
                          <a:rPr lang="de-DE" sz="1400" b="0" i="1">
                            <a:latin typeface="Cambria Math"/>
                          </a:rPr>
                          <m:t>1</m:t>
                        </m:r>
                      </m:sub>
                    </m:sSub>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𝑌</m:t>
                            </m:r>
                          </m:e>
                          <m:sub>
                            <m:r>
                              <a:rPr lang="de-DE" sz="1400" b="0" i="1">
                                <a:latin typeface="Cambria Math"/>
                              </a:rPr>
                              <m:t>3</m:t>
                            </m:r>
                          </m:sub>
                        </m:sSub>
                        <m:r>
                          <a:rPr lang="de-DE" sz="1400" b="0" i="1">
                            <a:latin typeface="Cambria Math"/>
                          </a:rPr>
                          <m:t>−</m:t>
                        </m:r>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e>
                        </m:d>
                      </m:e>
                    </m:d>
                    <m:r>
                      <a:rPr lang="de-DE" sz="1400" b="0" i="1">
                        <a:latin typeface="Cambria Math"/>
                      </a:rPr>
                      <m:t>+</m:t>
                    </m:r>
                    <m:sSub>
                      <m:sSubPr>
                        <m:ctrlPr>
                          <a:rPr lang="de-DE" sz="1400" b="0" i="1">
                            <a:latin typeface="Cambria Math" panose="02040503050406030204" pitchFamily="18" charset="0"/>
                          </a:rPr>
                        </m:ctrlPr>
                      </m:sSub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m:t>
                        </m:r>
                        <m:r>
                          <a:rPr lang="de-DE" sz="1400" b="0" i="1">
                            <a:latin typeface="Cambria Math"/>
                          </a:rPr>
                          <m:t>𝑍</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𝑌</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𝑉</m:t>
                        </m:r>
                      </m:e>
                      <m:sub>
                        <m:r>
                          <a:rPr lang="de-DE" sz="1400" b="0" i="1">
                            <a:latin typeface="Cambria Math"/>
                          </a:rPr>
                          <m:t>4</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4</m:t>
                        </m:r>
                      </m:sub>
                    </m:sSub>
                    <m:r>
                      <a:rPr lang="de-DE" sz="1400" b="0" i="1">
                        <a:latin typeface="Cambria Math"/>
                      </a:rPr>
                      <m:t> −</m:t>
                    </m:r>
                    <m:sSub>
                      <m:sSubPr>
                        <m:ctrlPr>
                          <a:rPr lang="de-DE" sz="1400" b="0" i="1">
                            <a:latin typeface="Cambria Math" panose="02040503050406030204" pitchFamily="18" charset="0"/>
                          </a:rPr>
                        </m:ctrlPr>
                      </m:sSubPr>
                      <m:e>
                        <m:r>
                          <a:rPr lang="de-DE" sz="1400" b="0" i="1">
                            <a:latin typeface="Cambria Math"/>
                          </a:rPr>
                          <m:t>𝑁</m:t>
                        </m:r>
                      </m:e>
                      <m:sub>
                        <m:r>
                          <a:rPr lang="de-DE" sz="1400" b="0" i="1">
                            <a:latin typeface="Cambria Math"/>
                          </a:rPr>
                          <m:t>4</m:t>
                        </m:r>
                      </m:sub>
                    </m:sSub>
                    <m:r>
                      <a:rPr lang="de-DE" sz="1400" b="0" i="1">
                        <a:latin typeface="Cambria Math"/>
                      </a:rPr>
                      <m:t>)</m:t>
                    </m:r>
                  </m:oMath>
                </m:oMathPara>
              </a14:m>
              <a:endParaRPr lang="en-US" sz="1100"/>
            </a:p>
          </xdr:txBody>
        </xdr:sp>
      </mc:Choice>
      <mc:Fallback xmlns="">
        <xdr:sp macro="" textlink="">
          <xdr:nvSpPr>
            <xdr:cNvPr id="42" name="Textfeld 41"/>
            <xdr:cNvSpPr txBox="1"/>
          </xdr:nvSpPr>
          <xdr:spPr>
            <a:xfrm>
              <a:off x="21891251" y="5982819"/>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400" b="0" i="0">
                  <a:latin typeface="Cambria Math"/>
                </a:rPr>
                <a:t>〖+𝜆〗_1∗𝑍_1∗𝑌_1 (𝑌_3−(𝜆_2+𝜆_3 ))+〖𝜆_1∗𝑍〗_1∗𝑌_2+𝑍_1∗𝜆_1 𝜆_2 𝜆_3 (𝑉_4∗𝑍_4  −𝑁_4)</a:t>
              </a:r>
              <a:endParaRPr lang="en-US" sz="1100"/>
            </a:p>
          </xdr:txBody>
        </xdr:sp>
      </mc:Fallback>
    </mc:AlternateContent>
    <xdr:clientData/>
  </xdr:oneCellAnchor>
  <xdr:oneCellAnchor>
    <xdr:from>
      <xdr:col>14</xdr:col>
      <xdr:colOff>502023</xdr:colOff>
      <xdr:row>15</xdr:row>
      <xdr:rowOff>31375</xdr:rowOff>
    </xdr:from>
    <xdr:ext cx="6037730" cy="401172"/>
    <mc:AlternateContent xmlns:mc="http://schemas.openxmlformats.org/markup-compatibility/2006" xmlns:a14="http://schemas.microsoft.com/office/drawing/2010/main">
      <mc:Choice Requires="a14">
        <xdr:sp macro="" textlink="">
          <xdr:nvSpPr>
            <xdr:cNvPr id="43" name="Textfeld 42"/>
            <xdr:cNvSpPr txBox="1"/>
          </xdr:nvSpPr>
          <xdr:spPr>
            <a:xfrm>
              <a:off x="21371298" y="6403600"/>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de-DE" sz="1400" b="0" i="1">
                            <a:latin typeface="Cambria Math" panose="02040503050406030204" pitchFamily="18" charset="0"/>
                          </a:rPr>
                        </m:ctrlPr>
                      </m:sSubPr>
                      <m:e>
                        <m:r>
                          <a:rPr lang="de-DE" sz="1400" b="0" i="1">
                            <a:latin typeface="Cambria Math"/>
                          </a:rPr>
                          <m:t>−</m:t>
                        </m:r>
                        <m:r>
                          <a:rPr lang="de-DE" sz="1400" b="0" i="1">
                            <a:latin typeface="Cambria Math"/>
                          </a:rPr>
                          <m:t>𝜆</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𝑌</m:t>
                        </m:r>
                      </m:e>
                      <m:sub>
                        <m:r>
                          <a:rPr lang="de-DE" sz="1400" b="0" i="1">
                            <a:latin typeface="Cambria Math"/>
                          </a:rPr>
                          <m:t>1</m:t>
                        </m:r>
                      </m:sub>
                    </m:sSub>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𝑌</m:t>
                            </m:r>
                          </m:e>
                          <m:sub>
                            <m:r>
                              <a:rPr lang="de-DE" sz="1400" b="0" i="1">
                                <a:latin typeface="Cambria Math"/>
                              </a:rPr>
                              <m:t>3</m:t>
                            </m:r>
                          </m:sub>
                        </m:sSub>
                        <m:r>
                          <a:rPr lang="de-DE" sz="1400" b="0" i="1">
                            <a:latin typeface="Cambria Math"/>
                          </a:rPr>
                          <m:t>−</m:t>
                        </m:r>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e>
                        </m:d>
                      </m:e>
                    </m:d>
                    <m:r>
                      <a:rPr lang="de-DE" sz="1400" b="0" i="1">
                        <a:latin typeface="Cambria Math"/>
                      </a:rPr>
                      <m:t>−</m:t>
                    </m:r>
                    <m:sSub>
                      <m:sSubPr>
                        <m:ctrlPr>
                          <a:rPr lang="de-DE" sz="1400" b="0" i="1">
                            <a:latin typeface="Cambria Math" panose="02040503050406030204" pitchFamily="18" charset="0"/>
                          </a:rPr>
                        </m:ctrlPr>
                      </m:sSub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m:t>
                        </m:r>
                        <m:r>
                          <a:rPr lang="de-DE" sz="1400" b="0" i="1">
                            <a:latin typeface="Cambria Math"/>
                          </a:rPr>
                          <m:t>𝑍</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𝑌</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𝑉</m:t>
                        </m:r>
                      </m:e>
                      <m:sub>
                        <m:r>
                          <a:rPr lang="de-DE" sz="1400" b="0" i="1">
                            <a:latin typeface="Cambria Math"/>
                          </a:rPr>
                          <m:t>4</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4</m:t>
                        </m:r>
                      </m:sub>
                    </m:sSub>
                    <m:r>
                      <a:rPr lang="de-DE" sz="1400" b="0" i="1">
                        <a:latin typeface="Cambria Math"/>
                      </a:rPr>
                      <m:t> −</m:t>
                    </m:r>
                    <m:sSub>
                      <m:sSubPr>
                        <m:ctrlPr>
                          <a:rPr lang="de-DE" sz="1400" b="0" i="1">
                            <a:latin typeface="Cambria Math" panose="02040503050406030204" pitchFamily="18" charset="0"/>
                          </a:rPr>
                        </m:ctrlPr>
                      </m:sSubPr>
                      <m:e>
                        <m:r>
                          <a:rPr lang="de-DE" sz="1400" b="0" i="1">
                            <a:latin typeface="Cambria Math"/>
                          </a:rPr>
                          <m:t>𝑁</m:t>
                        </m:r>
                      </m:e>
                      <m:sub>
                        <m:r>
                          <a:rPr lang="de-DE" sz="1400" b="0" i="1">
                            <a:latin typeface="Cambria Math"/>
                          </a:rPr>
                          <m:t>4</m:t>
                        </m:r>
                      </m:sub>
                    </m:sSub>
                    <m:r>
                      <a:rPr lang="de-DE" sz="1400" b="0" i="1">
                        <a:latin typeface="Cambria Math"/>
                      </a:rPr>
                      <m:t>)</m:t>
                    </m:r>
                  </m:oMath>
                </m:oMathPara>
              </a14:m>
              <a:endParaRPr lang="en-US" sz="1100"/>
            </a:p>
          </xdr:txBody>
        </xdr:sp>
      </mc:Choice>
      <mc:Fallback xmlns="">
        <xdr:sp macro="" textlink="">
          <xdr:nvSpPr>
            <xdr:cNvPr id="43" name="Textfeld 42"/>
            <xdr:cNvSpPr txBox="1"/>
          </xdr:nvSpPr>
          <xdr:spPr>
            <a:xfrm>
              <a:off x="21371298" y="6403600"/>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400" b="0" i="0">
                  <a:latin typeface="Cambria Math"/>
                </a:rPr>
                <a:t>〖−𝜆〗_2∗𝑍_2∗𝑌_1 (𝑌_3−(𝜆_1+𝜆_3 ))−〖𝜆_2∗𝑍〗_2∗𝑌_2−𝑍_2∗𝜆_1 𝜆_2 𝜆_3 (𝑉_4∗𝑍_4  −𝑁_4)</a:t>
              </a:r>
              <a:endParaRPr lang="en-US" sz="1100"/>
            </a:p>
          </xdr:txBody>
        </xdr:sp>
      </mc:Fallback>
    </mc:AlternateContent>
    <xdr:clientData/>
  </xdr:oneCellAnchor>
  <xdr:oneCellAnchor>
    <xdr:from>
      <xdr:col>13</xdr:col>
      <xdr:colOff>1024217</xdr:colOff>
      <xdr:row>16</xdr:row>
      <xdr:rowOff>26892</xdr:rowOff>
    </xdr:from>
    <xdr:ext cx="6037730" cy="401172"/>
    <mc:AlternateContent xmlns:mc="http://schemas.openxmlformats.org/markup-compatibility/2006" xmlns:a14="http://schemas.microsoft.com/office/drawing/2010/main">
      <mc:Choice Requires="a14">
        <xdr:sp macro="" textlink="">
          <xdr:nvSpPr>
            <xdr:cNvPr id="44" name="Textfeld 43"/>
            <xdr:cNvSpPr txBox="1"/>
          </xdr:nvSpPr>
          <xdr:spPr>
            <a:xfrm>
              <a:off x="20836217" y="6846792"/>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de-DE" sz="1400" b="0" i="1">
                            <a:latin typeface="Cambria Math" panose="02040503050406030204" pitchFamily="18" charset="0"/>
                          </a:rPr>
                        </m:ctrlPr>
                      </m:sSubPr>
                      <m:e>
                        <m:r>
                          <a:rPr lang="de-DE" sz="1400" b="0" i="1">
                            <a:latin typeface="Cambria Math"/>
                          </a:rPr>
                          <m:t>+</m:t>
                        </m:r>
                        <m:r>
                          <a:rPr lang="de-DE" sz="1400" b="0" i="1">
                            <a:latin typeface="Cambria Math"/>
                          </a:rPr>
                          <m:t>𝜆</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𝑌</m:t>
                        </m:r>
                      </m:e>
                      <m:sub>
                        <m:r>
                          <a:rPr lang="de-DE" sz="1400" b="0" i="1">
                            <a:latin typeface="Cambria Math"/>
                          </a:rPr>
                          <m:t>1</m:t>
                        </m:r>
                      </m:sub>
                    </m:sSub>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𝑌</m:t>
                            </m:r>
                          </m:e>
                          <m:sub>
                            <m:r>
                              <a:rPr lang="de-DE" sz="1400" b="0" i="1">
                                <a:latin typeface="Cambria Math"/>
                              </a:rPr>
                              <m:t>3</m:t>
                            </m:r>
                          </m:sub>
                        </m:sSub>
                        <m:r>
                          <a:rPr lang="de-DE" sz="1400" b="0" i="1">
                            <a:latin typeface="Cambria Math"/>
                          </a:rPr>
                          <m:t>−</m:t>
                        </m:r>
                        <m:d>
                          <m:dPr>
                            <m:ctrlPr>
                              <a:rPr lang="de-DE" sz="1400" b="0" i="1">
                                <a:latin typeface="Cambria Math" panose="02040503050406030204" pitchFamily="18" charset="0"/>
                              </a:rPr>
                            </m:ctrlPr>
                          </m:d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e>
                        </m:d>
                      </m:e>
                    </m:d>
                    <m:r>
                      <a:rPr lang="de-DE" sz="1400" b="0" i="1">
                        <a:latin typeface="Cambria Math"/>
                      </a:rPr>
                      <m:t>+</m:t>
                    </m:r>
                    <m:sSub>
                      <m:sSubPr>
                        <m:ctrlPr>
                          <a:rPr lang="de-DE" sz="1400" b="0" i="1">
                            <a:latin typeface="Cambria Math" panose="02040503050406030204" pitchFamily="18" charset="0"/>
                          </a:rPr>
                        </m:ctrlPr>
                      </m:sSubPr>
                      <m:e>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m:t>
                        </m:r>
                        <m:r>
                          <a:rPr lang="de-DE" sz="1400" b="0" i="1">
                            <a:latin typeface="Cambria Math"/>
                          </a:rPr>
                          <m:t>𝑍</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𝑌</m:t>
                        </m:r>
                      </m:e>
                      <m:sub>
                        <m:r>
                          <a:rPr lang="de-DE" sz="1400" b="0" i="1">
                            <a:latin typeface="Cambria Math"/>
                          </a:rPr>
                          <m:t>2</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𝑉</m:t>
                        </m:r>
                      </m:e>
                      <m:sub>
                        <m:r>
                          <a:rPr lang="de-DE" sz="1400" b="0" i="1">
                            <a:latin typeface="Cambria Math"/>
                          </a:rPr>
                          <m:t>4</m:t>
                        </m:r>
                      </m:sub>
                    </m:sSub>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𝑍</m:t>
                        </m:r>
                      </m:e>
                      <m:sub>
                        <m:r>
                          <a:rPr lang="de-DE" sz="1400" b="0" i="1">
                            <a:latin typeface="Cambria Math"/>
                          </a:rPr>
                          <m:t>4</m:t>
                        </m:r>
                      </m:sub>
                    </m:sSub>
                    <m:r>
                      <a:rPr lang="de-DE" sz="1400" b="0" i="1">
                        <a:latin typeface="Cambria Math"/>
                      </a:rPr>
                      <m:t> −</m:t>
                    </m:r>
                    <m:sSub>
                      <m:sSubPr>
                        <m:ctrlPr>
                          <a:rPr lang="de-DE" sz="1400" b="0" i="1">
                            <a:latin typeface="Cambria Math" panose="02040503050406030204" pitchFamily="18" charset="0"/>
                          </a:rPr>
                        </m:ctrlPr>
                      </m:sSubPr>
                      <m:e>
                        <m:r>
                          <a:rPr lang="de-DE" sz="1400" b="0" i="1">
                            <a:latin typeface="Cambria Math"/>
                          </a:rPr>
                          <m:t>𝑁</m:t>
                        </m:r>
                      </m:e>
                      <m:sub>
                        <m:r>
                          <a:rPr lang="de-DE" sz="1400" b="0" i="1">
                            <a:latin typeface="Cambria Math"/>
                          </a:rPr>
                          <m:t>4</m:t>
                        </m:r>
                      </m:sub>
                    </m:sSub>
                    <m:r>
                      <a:rPr lang="de-DE" sz="1400" b="0" i="1">
                        <a:latin typeface="Cambria Math"/>
                      </a:rPr>
                      <m:t>)</m:t>
                    </m:r>
                  </m:oMath>
                </m:oMathPara>
              </a14:m>
              <a:endParaRPr lang="en-US" sz="1100"/>
            </a:p>
          </xdr:txBody>
        </xdr:sp>
      </mc:Choice>
      <mc:Fallback xmlns="">
        <xdr:sp macro="" textlink="">
          <xdr:nvSpPr>
            <xdr:cNvPr id="44" name="Textfeld 43"/>
            <xdr:cNvSpPr txBox="1"/>
          </xdr:nvSpPr>
          <xdr:spPr>
            <a:xfrm>
              <a:off x="20836217" y="6846792"/>
              <a:ext cx="6037730"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400" b="0" i="0">
                  <a:latin typeface="Cambria Math"/>
                </a:rPr>
                <a:t>〖+𝜆〗_3∗𝑍_3∗𝑌_1 (𝑌_3−(𝜆_1+𝜆_2 ))+〖𝜆_3∗𝑍〗_3∗𝑌_2+𝑍_3∗𝜆_1 𝜆_2 𝜆_3 (𝑉_4∗𝑍_4  −𝑁_4)</a:t>
              </a:r>
              <a:endParaRPr lang="en-US" sz="1100"/>
            </a:p>
          </xdr:txBody>
        </xdr:sp>
      </mc:Fallback>
    </mc:AlternateContent>
    <xdr:clientData/>
  </xdr:oneCellAnchor>
  <xdr:oneCellAnchor>
    <xdr:from>
      <xdr:col>14</xdr:col>
      <xdr:colOff>876300</xdr:colOff>
      <xdr:row>27</xdr:row>
      <xdr:rowOff>19050</xdr:rowOff>
    </xdr:from>
    <xdr:ext cx="3096185" cy="361894"/>
    <mc:AlternateContent xmlns:mc="http://schemas.openxmlformats.org/markup-compatibility/2006" xmlns:a14="http://schemas.microsoft.com/office/drawing/2010/main">
      <mc:Choice Requires="a14">
        <xdr:sp macro="" textlink="">
          <xdr:nvSpPr>
            <xdr:cNvPr id="45" name="Textfeld 44"/>
            <xdr:cNvSpPr txBox="1"/>
          </xdr:nvSpPr>
          <xdr:spPr>
            <a:xfrm>
              <a:off x="21745575" y="11763375"/>
              <a:ext cx="3096185" cy="361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4</m:t>
                        </m:r>
                      </m:sub>
                    </m:sSub>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𝑡</m:t>
                        </m:r>
                      </m:sup>
                    </m:s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5</m:t>
                        </m:r>
                      </m:sub>
                    </m:sSub>
                    <m:r>
                      <a:rPr lang="de-DE" sz="1400" b="0" i="1">
                        <a:latin typeface="Cambria Math"/>
                      </a:rPr>
                      <m:t>∗</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𝑡</m:t>
                        </m:r>
                      </m:sup>
                    </m:s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6</m:t>
                        </m:r>
                      </m:sub>
                    </m:sSub>
                    <m:r>
                      <a:rPr lang="de-DE" sz="1400" b="0" i="1">
                        <a:latin typeface="Cambria Math"/>
                      </a:rPr>
                      <m:t>∗</m:t>
                    </m:r>
                    <m:sSubSup>
                      <m:sSubSupPr>
                        <m:ctrlPr>
                          <a:rPr lang="de-DE" sz="1400" b="0" i="1">
                            <a:latin typeface="Cambria Math" panose="02040503050406030204" pitchFamily="18" charset="0"/>
                          </a:rPr>
                        </m:ctrlPr>
                      </m:sSubSupPr>
                      <m:e>
                        <m:r>
                          <a:rPr lang="de-DE" sz="1400" b="0" i="1">
                            <a:latin typeface="Cambria Math"/>
                          </a:rPr>
                          <m:t>𝑒</m:t>
                        </m:r>
                      </m:e>
                      <m:sub>
                        <m:r>
                          <a:rPr lang="de-DE" sz="1400" b="0" i="1">
                            <a:latin typeface="Cambria Math"/>
                          </a:rPr>
                          <m:t>3</m:t>
                        </m:r>
                      </m:sub>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 </m:t>
                        </m:r>
                        <m:r>
                          <a:rPr lang="de-DE" sz="1400" b="0" i="1">
                            <a:latin typeface="Cambria Math"/>
                          </a:rPr>
                          <m:t>𝑡</m:t>
                        </m:r>
                      </m:sup>
                    </m:sSubSup>
                    <m:r>
                      <a:rPr lang="de-DE" sz="1400" b="0" i="1">
                        <a:latin typeface="Cambria Math"/>
                      </a:rPr>
                      <m:t> </m:t>
                    </m:r>
                  </m:oMath>
                </m:oMathPara>
              </a14:m>
              <a:endParaRPr lang="en-US" sz="1400"/>
            </a:p>
          </xdr:txBody>
        </xdr:sp>
      </mc:Choice>
      <mc:Fallback xmlns="">
        <xdr:sp macro="" textlink="">
          <xdr:nvSpPr>
            <xdr:cNvPr id="45" name="Textfeld 44"/>
            <xdr:cNvSpPr txBox="1"/>
          </xdr:nvSpPr>
          <xdr:spPr>
            <a:xfrm>
              <a:off x="21745575" y="11763375"/>
              <a:ext cx="3096185" cy="361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400" b="0" i="0">
                  <a:latin typeface="Cambria Math"/>
                </a:rPr>
                <a:t>𝐶_4∗ 𝑒^(−𝜆_1  𝑡)+𝐶_5∗𝑒^(−𝜆_2   𝑡)+𝐶_6∗𝑒_3^(−𝜆_3  𝑡)  </a:t>
              </a:r>
              <a:endParaRPr lang="en-US" sz="1400"/>
            </a:p>
          </xdr:txBody>
        </xdr:sp>
      </mc:Fallback>
    </mc:AlternateContent>
    <xdr:clientData/>
  </xdr:oneCellAnchor>
  <xdr:oneCellAnchor>
    <xdr:from>
      <xdr:col>14</xdr:col>
      <xdr:colOff>4319308</xdr:colOff>
      <xdr:row>20</xdr:row>
      <xdr:rowOff>444875</xdr:rowOff>
    </xdr:from>
    <xdr:ext cx="1286436" cy="425950"/>
    <mc:AlternateContent xmlns:mc="http://schemas.openxmlformats.org/markup-compatibility/2006" xmlns:a14="http://schemas.microsoft.com/office/drawing/2010/main">
      <mc:Choice Requires="a14">
        <xdr:sp macro="" textlink="">
          <xdr:nvSpPr>
            <xdr:cNvPr id="46" name="Textfeld 45"/>
            <xdr:cNvSpPr txBox="1"/>
          </xdr:nvSpPr>
          <xdr:spPr>
            <a:xfrm>
              <a:off x="25188583" y="9055475"/>
              <a:ext cx="1286436" cy="42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400" i="1">
                          <a:latin typeface="Cambria Math" panose="02040503050406030204" pitchFamily="18" charset="0"/>
                        </a:rPr>
                      </m:ctrlPr>
                    </m:fPr>
                    <m:num>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4</m:t>
                          </m:r>
                        </m:sub>
                      </m:sSub>
                    </m:num>
                    <m:den>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den>
                  </m:f>
                  <m:r>
                    <a:rPr lang="de-DE" sz="1400" b="0" i="1">
                      <a:latin typeface="Cambria Math"/>
                    </a:rPr>
                    <m:t>+</m:t>
                  </m:r>
                  <m:f>
                    <m:fPr>
                      <m:ctrlPr>
                        <a:rPr lang="de-DE" sz="1400" b="0" i="1">
                          <a:latin typeface="Cambria Math" panose="02040503050406030204" pitchFamily="18" charset="0"/>
                        </a:rPr>
                      </m:ctrlPr>
                    </m:fPr>
                    <m:num>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5</m:t>
                          </m:r>
                        </m:sub>
                      </m:sSub>
                    </m:num>
                    <m:den>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den>
                  </m:f>
                  <m:r>
                    <a:rPr lang="de-DE" sz="1400" b="0" i="1">
                      <a:latin typeface="Cambria Math"/>
                    </a:rPr>
                    <m:t>+</m:t>
                  </m:r>
                  <m:f>
                    <m:fPr>
                      <m:ctrlPr>
                        <a:rPr lang="de-DE" sz="1400" b="0" i="1">
                          <a:latin typeface="Cambria Math" panose="02040503050406030204" pitchFamily="18" charset="0"/>
                        </a:rPr>
                      </m:ctrlPr>
                    </m:fPr>
                    <m:num>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6</m:t>
                          </m:r>
                        </m:sub>
                      </m:sSub>
                    </m:num>
                    <m:den>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den>
                  </m:f>
                </m:oMath>
              </a14:m>
              <a:r>
                <a:rPr lang="en-US" sz="1400"/>
                <a:t> </a:t>
              </a:r>
            </a:p>
          </xdr:txBody>
        </xdr:sp>
      </mc:Choice>
      <mc:Fallback xmlns="">
        <xdr:sp macro="" textlink="">
          <xdr:nvSpPr>
            <xdr:cNvPr id="46" name="Textfeld 45"/>
            <xdr:cNvSpPr txBox="1"/>
          </xdr:nvSpPr>
          <xdr:spPr>
            <a:xfrm>
              <a:off x="25188583" y="9055475"/>
              <a:ext cx="1286436" cy="42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400" b="0" i="0">
                  <a:latin typeface="Cambria Math"/>
                </a:rPr>
                <a:t>𝐶_4</a:t>
              </a:r>
              <a:r>
                <a:rPr lang="en-US" sz="1400" b="0" i="0">
                  <a:latin typeface="Cambria Math"/>
                </a:rPr>
                <a:t>/</a:t>
              </a:r>
              <a:r>
                <a:rPr lang="de-DE" sz="1400" b="0" i="0">
                  <a:latin typeface="Cambria Math"/>
                </a:rPr>
                <a:t>𝜆_1 +𝐶_5/𝜆_2 +𝐶_6/𝜆_3 </a:t>
              </a:r>
              <a:r>
                <a:rPr lang="en-US" sz="1400"/>
                <a:t> </a:t>
              </a:r>
            </a:p>
          </xdr:txBody>
        </xdr:sp>
      </mc:Fallback>
    </mc:AlternateContent>
    <xdr:clientData/>
  </xdr:oneCellAnchor>
  <xdr:oneCellAnchor>
    <xdr:from>
      <xdr:col>14</xdr:col>
      <xdr:colOff>0</xdr:colOff>
      <xdr:row>33</xdr:row>
      <xdr:rowOff>0</xdr:rowOff>
    </xdr:from>
    <xdr:ext cx="4527177" cy="438005"/>
    <mc:AlternateContent xmlns:mc="http://schemas.openxmlformats.org/markup-compatibility/2006" xmlns:a14="http://schemas.microsoft.com/office/drawing/2010/main">
      <mc:Choice Requires="a14">
        <xdr:sp macro="" textlink="">
          <xdr:nvSpPr>
            <xdr:cNvPr id="47" name="Textfeld 46"/>
            <xdr:cNvSpPr txBox="1"/>
          </xdr:nvSpPr>
          <xdr:spPr>
            <a:xfrm>
              <a:off x="20869275" y="14430375"/>
              <a:ext cx="4527177"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4</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1</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𝑇</m:t>
                        </m:r>
                      </m:sup>
                    </m:sSup>
                    <m:r>
                      <a:rPr lang="de-DE" sz="1400" b="0" i="1">
                        <a:latin typeface="Cambria Math"/>
                      </a:rPr>
                      <m:t>) +</m:t>
                    </m:r>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5</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2</m:t>
                            </m:r>
                          </m:sub>
                        </m:sSub>
                      </m:den>
                    </m:f>
                    <m:r>
                      <a:rPr lang="de-DE" sz="1400" b="0" i="1">
                        <a:latin typeface="Cambria Math"/>
                      </a:rPr>
                      <m:t>∗(1−</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𝑇</m:t>
                        </m:r>
                      </m:sup>
                    </m:sSup>
                    <m:r>
                      <a:rPr lang="de-DE" sz="1400" b="0" i="1">
                        <a:latin typeface="Cambria Math"/>
                      </a:rPr>
                      <m:t>)+</m:t>
                    </m:r>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6</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3</m:t>
                            </m:r>
                          </m:sub>
                        </m:sSub>
                      </m:den>
                    </m:f>
                    <m:r>
                      <a:rPr lang="de-DE" sz="1400" b="0" i="1">
                        <a:latin typeface="Cambria Math"/>
                      </a:rPr>
                      <m:t>∗(1−</m:t>
                    </m:r>
                    <m:sSubSup>
                      <m:sSubSupPr>
                        <m:ctrlPr>
                          <a:rPr lang="de-DE" sz="1400" b="0" i="1">
                            <a:latin typeface="Cambria Math" panose="02040503050406030204" pitchFamily="18" charset="0"/>
                          </a:rPr>
                        </m:ctrlPr>
                      </m:sSubSupPr>
                      <m:e>
                        <m:r>
                          <a:rPr lang="de-DE" sz="1400" b="0" i="1">
                            <a:latin typeface="Cambria Math"/>
                          </a:rPr>
                          <m:t>𝑒</m:t>
                        </m:r>
                      </m:e>
                      <m:sub/>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 </m:t>
                        </m:r>
                        <m:r>
                          <a:rPr lang="de-DE" sz="1400" b="0" i="1">
                            <a:latin typeface="Cambria Math"/>
                          </a:rPr>
                          <m:t>𝑇</m:t>
                        </m:r>
                      </m:sup>
                    </m:sSubSup>
                    <m:r>
                      <a:rPr lang="de-DE" sz="1400" b="0" i="1">
                        <a:latin typeface="Cambria Math"/>
                      </a:rPr>
                      <m:t>)</m:t>
                    </m:r>
                  </m:oMath>
                </m:oMathPara>
              </a14:m>
              <a:endParaRPr lang="en-US" sz="1400"/>
            </a:p>
          </xdr:txBody>
        </xdr:sp>
      </mc:Choice>
      <mc:Fallback xmlns="">
        <xdr:sp macro="" textlink="">
          <xdr:nvSpPr>
            <xdr:cNvPr id="47" name="Textfeld 46"/>
            <xdr:cNvSpPr txBox="1"/>
          </xdr:nvSpPr>
          <xdr:spPr>
            <a:xfrm>
              <a:off x="20869275" y="14430375"/>
              <a:ext cx="4527177"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𝐶_4/𝜆_1 </a:t>
              </a:r>
              <a:r>
                <a:rPr lang="de-DE" sz="1400" b="0" i="0">
                  <a:latin typeface="Cambria Math"/>
                </a:rPr>
                <a:t>∗ 〖(1−𝑒〗^(−𝜆_1  𝑇)) +</a:t>
              </a:r>
              <a:r>
                <a:rPr lang="de-DE" sz="1100" b="0" i="0">
                  <a:solidFill>
                    <a:schemeClr val="tx1"/>
                  </a:solidFill>
                  <a:effectLst/>
                  <a:latin typeface="Cambria Math"/>
                  <a:ea typeface="+mn-ea"/>
                  <a:cs typeface="+mn-cs"/>
                </a:rPr>
                <a:t>𝐶_5/𝜆_2 </a:t>
              </a:r>
              <a:r>
                <a:rPr lang="de-DE" sz="1400" b="0" i="0">
                  <a:latin typeface="Cambria Math"/>
                </a:rPr>
                <a:t>∗(1−𝑒^(−𝜆_2   𝑇))+</a:t>
              </a:r>
              <a:r>
                <a:rPr lang="de-DE" sz="1100" b="0" i="0">
                  <a:solidFill>
                    <a:schemeClr val="tx1"/>
                  </a:solidFill>
                  <a:effectLst/>
                  <a:latin typeface="Cambria Math"/>
                  <a:ea typeface="+mn-ea"/>
                  <a:cs typeface="+mn-cs"/>
                </a:rPr>
                <a:t>𝐶_6/𝜆_3 </a:t>
              </a:r>
              <a:r>
                <a:rPr lang="de-DE" sz="1400" b="0" i="0">
                  <a:latin typeface="Cambria Math"/>
                </a:rPr>
                <a:t>∗(1−𝑒_^(−𝜆_3  𝑇))</a:t>
              </a:r>
              <a:endParaRPr lang="en-US" sz="1400"/>
            </a:p>
          </xdr:txBody>
        </xdr:sp>
      </mc:Fallback>
    </mc:AlternateContent>
    <xdr:clientData/>
  </xdr:oneCellAnchor>
  <xdr:oneCellAnchor>
    <xdr:from>
      <xdr:col>5</xdr:col>
      <xdr:colOff>33620</xdr:colOff>
      <xdr:row>37</xdr:row>
      <xdr:rowOff>440388</xdr:rowOff>
    </xdr:from>
    <xdr:ext cx="1748116" cy="438005"/>
    <mc:AlternateContent xmlns:mc="http://schemas.openxmlformats.org/markup-compatibility/2006" xmlns:a14="http://schemas.microsoft.com/office/drawing/2010/main">
      <mc:Choice Requires="a14">
        <xdr:sp macro="" textlink="">
          <xdr:nvSpPr>
            <xdr:cNvPr id="48" name="Textfeld 47"/>
            <xdr:cNvSpPr txBox="1"/>
          </xdr:nvSpPr>
          <xdr:spPr>
            <a:xfrm>
              <a:off x="4653245" y="16661463"/>
              <a:ext cx="1748116"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4</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1</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48" name="Textfeld 47"/>
            <xdr:cNvSpPr txBox="1"/>
          </xdr:nvSpPr>
          <xdr:spPr>
            <a:xfrm>
              <a:off x="4653245" y="16661463"/>
              <a:ext cx="1748116"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〖𝐶𝐶〗_4/𝜆_1 </a:t>
              </a:r>
              <a:r>
                <a:rPr lang="de-DE" sz="1400" b="0" i="0">
                  <a:latin typeface="Cambria Math"/>
                </a:rPr>
                <a:t>∗ 〖(1−𝑒〗^(−𝜆_1  𝑇)) </a:t>
              </a:r>
              <a:endParaRPr lang="en-US" sz="1400"/>
            </a:p>
          </xdr:txBody>
        </xdr:sp>
      </mc:Fallback>
    </mc:AlternateContent>
    <xdr:clientData/>
  </xdr:oneCellAnchor>
  <xdr:oneCellAnchor>
    <xdr:from>
      <xdr:col>5</xdr:col>
      <xdr:colOff>1351431</xdr:colOff>
      <xdr:row>39</xdr:row>
      <xdr:rowOff>10081</xdr:rowOff>
    </xdr:from>
    <xdr:ext cx="1763805" cy="438005"/>
    <mc:AlternateContent xmlns:mc="http://schemas.openxmlformats.org/markup-compatibility/2006" xmlns:a14="http://schemas.microsoft.com/office/drawing/2010/main">
      <mc:Choice Requires="a14">
        <xdr:sp macro="" textlink="">
          <xdr:nvSpPr>
            <xdr:cNvPr id="49" name="Textfeld 48"/>
            <xdr:cNvSpPr txBox="1"/>
          </xdr:nvSpPr>
          <xdr:spPr>
            <a:xfrm>
              <a:off x="5971056" y="17126506"/>
              <a:ext cx="1763805"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5</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2</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49" name="Textfeld 48"/>
            <xdr:cNvSpPr txBox="1"/>
          </xdr:nvSpPr>
          <xdr:spPr>
            <a:xfrm>
              <a:off x="5971056" y="17126506"/>
              <a:ext cx="1763805"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〖𝐶𝐶〗_5/𝜆_2 </a:t>
              </a:r>
              <a:r>
                <a:rPr lang="de-DE" sz="1400" b="0" i="0">
                  <a:latin typeface="Cambria Math"/>
                </a:rPr>
                <a:t>∗ 〖(1−𝑒〗^(−𝜆_2  𝑇)) </a:t>
              </a:r>
              <a:endParaRPr lang="en-US" sz="1400"/>
            </a:p>
          </xdr:txBody>
        </xdr:sp>
      </mc:Fallback>
    </mc:AlternateContent>
    <xdr:clientData/>
  </xdr:oneCellAnchor>
  <xdr:oneCellAnchor>
    <xdr:from>
      <xdr:col>5</xdr:col>
      <xdr:colOff>2756647</xdr:colOff>
      <xdr:row>40</xdr:row>
      <xdr:rowOff>0</xdr:rowOff>
    </xdr:from>
    <xdr:ext cx="1770529" cy="438005"/>
    <mc:AlternateContent xmlns:mc="http://schemas.openxmlformats.org/markup-compatibility/2006" xmlns:a14="http://schemas.microsoft.com/office/drawing/2010/main">
      <mc:Choice Requires="a14">
        <xdr:sp macro="" textlink="">
          <xdr:nvSpPr>
            <xdr:cNvPr id="50" name="Textfeld 49"/>
            <xdr:cNvSpPr txBox="1"/>
          </xdr:nvSpPr>
          <xdr:spPr>
            <a:xfrm>
              <a:off x="7376272" y="17564100"/>
              <a:ext cx="1770529"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6</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3</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50" name="Textfeld 49"/>
            <xdr:cNvSpPr txBox="1"/>
          </xdr:nvSpPr>
          <xdr:spPr>
            <a:xfrm>
              <a:off x="7376272" y="17564100"/>
              <a:ext cx="1770529"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〖𝐶𝐶〗_6/𝜆_3 </a:t>
              </a:r>
              <a:r>
                <a:rPr lang="de-DE" sz="1400" b="0" i="0">
                  <a:latin typeface="Cambria Math"/>
                </a:rPr>
                <a:t>∗ 〖(1−𝑒〗^(−𝜆_3 𝑇)) </a:t>
              </a:r>
              <a:endParaRPr lang="en-US" sz="1400"/>
            </a:p>
          </xdr:txBody>
        </xdr:sp>
      </mc:Fallback>
    </mc:AlternateContent>
    <xdr:clientData/>
  </xdr:oneCellAnchor>
  <xdr:oneCellAnchor>
    <xdr:from>
      <xdr:col>5</xdr:col>
      <xdr:colOff>33620</xdr:colOff>
      <xdr:row>41</xdr:row>
      <xdr:rowOff>440388</xdr:rowOff>
    </xdr:from>
    <xdr:ext cx="1748116" cy="438005"/>
    <mc:AlternateContent xmlns:mc="http://schemas.openxmlformats.org/markup-compatibility/2006" xmlns:a14="http://schemas.microsoft.com/office/drawing/2010/main">
      <mc:Choice Requires="a14">
        <xdr:sp macro="" textlink="">
          <xdr:nvSpPr>
            <xdr:cNvPr id="51" name="Textfeld 50"/>
            <xdr:cNvSpPr txBox="1"/>
          </xdr:nvSpPr>
          <xdr:spPr>
            <a:xfrm>
              <a:off x="4653245" y="18452163"/>
              <a:ext cx="1748116"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4</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1</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51" name="Textfeld 50"/>
            <xdr:cNvSpPr txBox="1"/>
          </xdr:nvSpPr>
          <xdr:spPr>
            <a:xfrm>
              <a:off x="4653245" y="18452163"/>
              <a:ext cx="1748116"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𝐶_4/𝜆_1 </a:t>
              </a:r>
              <a:r>
                <a:rPr lang="de-DE" sz="1400" b="0" i="0">
                  <a:latin typeface="Cambria Math"/>
                </a:rPr>
                <a:t>∗ 〖(1−𝑒〗^(−𝜆_1  𝑇)) </a:t>
              </a:r>
              <a:endParaRPr lang="en-US" sz="1400"/>
            </a:p>
          </xdr:txBody>
        </xdr:sp>
      </mc:Fallback>
    </mc:AlternateContent>
    <xdr:clientData/>
  </xdr:oneCellAnchor>
  <xdr:oneCellAnchor>
    <xdr:from>
      <xdr:col>5</xdr:col>
      <xdr:colOff>1351431</xdr:colOff>
      <xdr:row>43</xdr:row>
      <xdr:rowOff>10081</xdr:rowOff>
    </xdr:from>
    <xdr:ext cx="1763805" cy="438005"/>
    <mc:AlternateContent xmlns:mc="http://schemas.openxmlformats.org/markup-compatibility/2006" xmlns:a14="http://schemas.microsoft.com/office/drawing/2010/main">
      <mc:Choice Requires="a14">
        <xdr:sp macro="" textlink="">
          <xdr:nvSpPr>
            <xdr:cNvPr id="52" name="Textfeld 51"/>
            <xdr:cNvSpPr txBox="1"/>
          </xdr:nvSpPr>
          <xdr:spPr>
            <a:xfrm>
              <a:off x="5971056" y="18917206"/>
              <a:ext cx="1763805"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5</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2</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52" name="Textfeld 51"/>
            <xdr:cNvSpPr txBox="1"/>
          </xdr:nvSpPr>
          <xdr:spPr>
            <a:xfrm>
              <a:off x="5971056" y="18917206"/>
              <a:ext cx="1763805"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𝐶_5/𝜆_2 </a:t>
              </a:r>
              <a:r>
                <a:rPr lang="de-DE" sz="1400" b="0" i="0">
                  <a:latin typeface="Cambria Math"/>
                </a:rPr>
                <a:t>∗ 〖(1−𝑒〗^(−𝜆_2  𝑇)) </a:t>
              </a:r>
              <a:endParaRPr lang="en-US" sz="1400"/>
            </a:p>
          </xdr:txBody>
        </xdr:sp>
      </mc:Fallback>
    </mc:AlternateContent>
    <xdr:clientData/>
  </xdr:oneCellAnchor>
  <xdr:oneCellAnchor>
    <xdr:from>
      <xdr:col>5</xdr:col>
      <xdr:colOff>2756647</xdr:colOff>
      <xdr:row>44</xdr:row>
      <xdr:rowOff>0</xdr:rowOff>
    </xdr:from>
    <xdr:ext cx="1770529" cy="438005"/>
    <mc:AlternateContent xmlns:mc="http://schemas.openxmlformats.org/markup-compatibility/2006" xmlns:a14="http://schemas.microsoft.com/office/drawing/2010/main">
      <mc:Choice Requires="a14">
        <xdr:sp macro="" textlink="">
          <xdr:nvSpPr>
            <xdr:cNvPr id="53" name="Textfeld 52"/>
            <xdr:cNvSpPr txBox="1"/>
          </xdr:nvSpPr>
          <xdr:spPr>
            <a:xfrm>
              <a:off x="7376272" y="19354800"/>
              <a:ext cx="1770529"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6</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3</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53" name="Textfeld 52"/>
            <xdr:cNvSpPr txBox="1"/>
          </xdr:nvSpPr>
          <xdr:spPr>
            <a:xfrm>
              <a:off x="7376272" y="19354800"/>
              <a:ext cx="1770529"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𝐶_6/𝜆_3 </a:t>
              </a:r>
              <a:r>
                <a:rPr lang="de-DE" sz="1400" b="0" i="0">
                  <a:latin typeface="Cambria Math"/>
                </a:rPr>
                <a:t>∗ 〖(1−𝑒〗^(−𝜆_3 𝑇)) </a:t>
              </a:r>
              <a:endParaRPr lang="en-US" sz="1400"/>
            </a:p>
          </xdr:txBody>
        </xdr:sp>
      </mc:Fallback>
    </mc:AlternateContent>
    <xdr:clientData/>
  </xdr:oneCellAnchor>
  <xdr:oneCellAnchor>
    <xdr:from>
      <xdr:col>14</xdr:col>
      <xdr:colOff>672353</xdr:colOff>
      <xdr:row>26</xdr:row>
      <xdr:rowOff>56029</xdr:rowOff>
    </xdr:from>
    <xdr:ext cx="3518647" cy="361894"/>
    <mc:AlternateContent xmlns:mc="http://schemas.openxmlformats.org/markup-compatibility/2006" xmlns:a14="http://schemas.microsoft.com/office/drawing/2010/main">
      <mc:Choice Requires="a14">
        <xdr:sp macro="" textlink="">
          <xdr:nvSpPr>
            <xdr:cNvPr id="54" name="Textfeld 53"/>
            <xdr:cNvSpPr txBox="1"/>
          </xdr:nvSpPr>
          <xdr:spPr>
            <a:xfrm>
              <a:off x="21541628" y="11352679"/>
              <a:ext cx="3518647" cy="361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400" b="0" i="1">
                        <a:latin typeface="Cambria Math"/>
                      </a:rPr>
                      <m:t>𝐶</m:t>
                    </m:r>
                    <m:sSub>
                      <m:sSubPr>
                        <m:ctrlPr>
                          <a:rPr lang="de-DE" sz="1400" b="0" i="1">
                            <a:latin typeface="Cambria Math" panose="02040503050406030204" pitchFamily="18" charset="0"/>
                          </a:rPr>
                        </m:ctrlPr>
                      </m:sSubPr>
                      <m:e>
                        <m:r>
                          <a:rPr lang="de-DE" sz="1400" b="0" i="1">
                            <a:latin typeface="Cambria Math"/>
                          </a:rPr>
                          <m:t>𝐶</m:t>
                        </m:r>
                      </m:e>
                      <m:sub>
                        <m:r>
                          <a:rPr lang="de-DE" sz="1400" b="0" i="1">
                            <a:latin typeface="Cambria Math"/>
                          </a:rPr>
                          <m:t>4</m:t>
                        </m:r>
                      </m:sub>
                    </m:sSub>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𝑡</m:t>
                        </m:r>
                      </m:sup>
                    </m:s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𝐶𝐶</m:t>
                        </m:r>
                      </m:e>
                      <m:sub>
                        <m:r>
                          <a:rPr lang="de-DE" sz="1400" b="0" i="1">
                            <a:latin typeface="Cambria Math"/>
                          </a:rPr>
                          <m:t>5</m:t>
                        </m:r>
                      </m:sub>
                    </m:sSub>
                    <m:r>
                      <a:rPr lang="de-DE" sz="1400" b="0" i="1">
                        <a:latin typeface="Cambria Math"/>
                      </a:rPr>
                      <m:t>∗</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𝑡</m:t>
                        </m:r>
                      </m:sup>
                    </m:s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𝐶𝐶</m:t>
                        </m:r>
                      </m:e>
                      <m:sub>
                        <m:r>
                          <a:rPr lang="de-DE" sz="1400" b="0" i="1">
                            <a:latin typeface="Cambria Math"/>
                          </a:rPr>
                          <m:t>6</m:t>
                        </m:r>
                      </m:sub>
                    </m:sSub>
                    <m:r>
                      <a:rPr lang="de-DE" sz="1400" b="0" i="1">
                        <a:latin typeface="Cambria Math"/>
                      </a:rPr>
                      <m:t>∗</m:t>
                    </m:r>
                    <m:sSubSup>
                      <m:sSubSupPr>
                        <m:ctrlPr>
                          <a:rPr lang="de-DE" sz="1400" b="0" i="1">
                            <a:latin typeface="Cambria Math" panose="02040503050406030204" pitchFamily="18" charset="0"/>
                          </a:rPr>
                        </m:ctrlPr>
                      </m:sSubSupPr>
                      <m:e>
                        <m:r>
                          <a:rPr lang="de-DE" sz="1400" b="0" i="1">
                            <a:latin typeface="Cambria Math"/>
                          </a:rPr>
                          <m:t>𝑒</m:t>
                        </m:r>
                      </m:e>
                      <m:sub>
                        <m:r>
                          <a:rPr lang="de-DE" sz="1400" b="0" i="1">
                            <a:latin typeface="Cambria Math"/>
                          </a:rPr>
                          <m:t>3</m:t>
                        </m:r>
                      </m:sub>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 </m:t>
                        </m:r>
                        <m:r>
                          <a:rPr lang="de-DE" sz="1400" b="0" i="1">
                            <a:latin typeface="Cambria Math"/>
                          </a:rPr>
                          <m:t>𝑡</m:t>
                        </m:r>
                      </m:sup>
                    </m:sSubSup>
                    <m:r>
                      <a:rPr lang="de-DE" sz="1400" b="0" i="1">
                        <a:latin typeface="Cambria Math"/>
                      </a:rPr>
                      <m:t> </m:t>
                    </m:r>
                  </m:oMath>
                </m:oMathPara>
              </a14:m>
              <a:endParaRPr lang="en-US" sz="1400"/>
            </a:p>
          </xdr:txBody>
        </xdr:sp>
      </mc:Choice>
      <mc:Fallback xmlns="">
        <xdr:sp macro="" textlink="">
          <xdr:nvSpPr>
            <xdr:cNvPr id="54" name="Textfeld 53"/>
            <xdr:cNvSpPr txBox="1"/>
          </xdr:nvSpPr>
          <xdr:spPr>
            <a:xfrm>
              <a:off x="21541628" y="11352679"/>
              <a:ext cx="3518647" cy="361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400" b="0" i="0">
                  <a:latin typeface="Cambria Math"/>
                </a:rPr>
                <a:t>𝐶𝐶_4∗ 𝑒^(−𝜆_1  𝑡)+〖𝐶𝐶〗_5∗𝑒^(−𝜆_2   𝑡)+〖𝐶𝐶〗_6∗𝑒_3^(−𝜆_3  𝑡)  </a:t>
              </a:r>
              <a:endParaRPr lang="en-US" sz="1400"/>
            </a:p>
          </xdr:txBody>
        </xdr:sp>
      </mc:Fallback>
    </mc:AlternateContent>
    <xdr:clientData/>
  </xdr:oneCellAnchor>
  <xdr:oneCellAnchor>
    <xdr:from>
      <xdr:col>14</xdr:col>
      <xdr:colOff>0</xdr:colOff>
      <xdr:row>32</xdr:row>
      <xdr:rowOff>0</xdr:rowOff>
    </xdr:from>
    <xdr:ext cx="4650441" cy="438838"/>
    <mc:AlternateContent xmlns:mc="http://schemas.openxmlformats.org/markup-compatibility/2006" xmlns:a14="http://schemas.microsoft.com/office/drawing/2010/main">
      <mc:Choice Requires="a14">
        <xdr:sp macro="" textlink="">
          <xdr:nvSpPr>
            <xdr:cNvPr id="55" name="Textfeld 54"/>
            <xdr:cNvSpPr txBox="1"/>
          </xdr:nvSpPr>
          <xdr:spPr>
            <a:xfrm>
              <a:off x="20869275" y="13982700"/>
              <a:ext cx="4650441" cy="4388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4</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1</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𝑇</m:t>
                        </m:r>
                      </m:sup>
                    </m:sSup>
                    <m:r>
                      <a:rPr lang="de-DE" sz="1400" b="0" i="1">
                        <a:latin typeface="Cambria Math"/>
                      </a:rPr>
                      <m:t>) +</m:t>
                    </m:r>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5</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2</m:t>
                            </m:r>
                          </m:sub>
                        </m:sSub>
                      </m:den>
                    </m:f>
                    <m:r>
                      <a:rPr lang="de-DE" sz="1400" b="0" i="1">
                        <a:latin typeface="Cambria Math"/>
                      </a:rPr>
                      <m:t>∗(1−</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𝑇</m:t>
                        </m:r>
                      </m:sup>
                    </m:sSup>
                    <m:r>
                      <a:rPr lang="de-DE" sz="1400" b="0" i="1">
                        <a:latin typeface="Cambria Math"/>
                      </a:rPr>
                      <m:t>)+</m:t>
                    </m:r>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6</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3</m:t>
                            </m:r>
                          </m:sub>
                        </m:sSub>
                      </m:den>
                    </m:f>
                    <m:r>
                      <a:rPr lang="de-DE" sz="1400" b="0" i="1">
                        <a:latin typeface="Cambria Math"/>
                      </a:rPr>
                      <m:t>∗(1−</m:t>
                    </m:r>
                    <m:sSubSup>
                      <m:sSubSupPr>
                        <m:ctrlPr>
                          <a:rPr lang="de-DE" sz="1400" b="0" i="1">
                            <a:latin typeface="Cambria Math" panose="02040503050406030204" pitchFamily="18" charset="0"/>
                          </a:rPr>
                        </m:ctrlPr>
                      </m:sSubSupPr>
                      <m:e>
                        <m:r>
                          <a:rPr lang="de-DE" sz="1400" b="0" i="1">
                            <a:latin typeface="Cambria Math"/>
                          </a:rPr>
                          <m:t>𝑒</m:t>
                        </m:r>
                      </m:e>
                      <m:sub/>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 </m:t>
                        </m:r>
                        <m:r>
                          <a:rPr lang="de-DE" sz="1400" b="0" i="1">
                            <a:latin typeface="Cambria Math"/>
                          </a:rPr>
                          <m:t>𝑇</m:t>
                        </m:r>
                      </m:sup>
                    </m:sSubSup>
                    <m:r>
                      <a:rPr lang="de-DE" sz="1400" b="0" i="1">
                        <a:latin typeface="Cambria Math"/>
                      </a:rPr>
                      <m:t>)</m:t>
                    </m:r>
                  </m:oMath>
                </m:oMathPara>
              </a14:m>
              <a:endParaRPr lang="en-US" sz="1400"/>
            </a:p>
          </xdr:txBody>
        </xdr:sp>
      </mc:Choice>
      <mc:Fallback xmlns="">
        <xdr:sp macro="" textlink="">
          <xdr:nvSpPr>
            <xdr:cNvPr id="55" name="Textfeld 54"/>
            <xdr:cNvSpPr txBox="1"/>
          </xdr:nvSpPr>
          <xdr:spPr>
            <a:xfrm>
              <a:off x="20869275" y="13982700"/>
              <a:ext cx="4650441" cy="4388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〖𝐶𝐶〗_4/𝜆_1 </a:t>
              </a:r>
              <a:r>
                <a:rPr lang="de-DE" sz="1400" b="0" i="0">
                  <a:latin typeface="Cambria Math"/>
                </a:rPr>
                <a:t>∗ 〖(1−𝑒〗^(−𝜆_1  𝑇)) +</a:t>
              </a:r>
              <a:r>
                <a:rPr lang="de-DE" sz="1100" b="0" i="0">
                  <a:solidFill>
                    <a:schemeClr val="tx1"/>
                  </a:solidFill>
                  <a:effectLst/>
                  <a:latin typeface="Cambria Math"/>
                  <a:ea typeface="+mn-ea"/>
                  <a:cs typeface="+mn-cs"/>
                </a:rPr>
                <a:t>〖𝐶𝐶〗_5/𝜆_2 </a:t>
              </a:r>
              <a:r>
                <a:rPr lang="de-DE" sz="1400" b="0" i="0">
                  <a:latin typeface="Cambria Math"/>
                </a:rPr>
                <a:t>∗(1−𝑒^(−𝜆_2   𝑇))+</a:t>
              </a:r>
              <a:r>
                <a:rPr lang="de-DE" sz="1100" b="0" i="0">
                  <a:solidFill>
                    <a:schemeClr val="tx1"/>
                  </a:solidFill>
                  <a:effectLst/>
                  <a:latin typeface="Cambria Math"/>
                  <a:ea typeface="+mn-ea"/>
                  <a:cs typeface="+mn-cs"/>
                </a:rPr>
                <a:t>〖𝐶𝐶〗_6/𝜆_3 </a:t>
              </a:r>
              <a:r>
                <a:rPr lang="de-DE" sz="1400" b="0" i="0">
                  <a:latin typeface="Cambria Math"/>
                </a:rPr>
                <a:t>∗(1−𝑒_^(−𝜆_3  𝑇))</a:t>
              </a:r>
              <a:endParaRPr lang="en-US" sz="1400"/>
            </a:p>
          </xdr:txBody>
        </xdr:sp>
      </mc:Fallback>
    </mc:AlternateContent>
    <xdr:clientData/>
  </xdr:oneCellAnchor>
  <xdr:oneCellAnchor>
    <xdr:from>
      <xdr:col>10</xdr:col>
      <xdr:colOff>1165412</xdr:colOff>
      <xdr:row>20</xdr:row>
      <xdr:rowOff>425823</xdr:rowOff>
    </xdr:from>
    <xdr:ext cx="1819275" cy="486287"/>
    <mc:AlternateContent xmlns:mc="http://schemas.openxmlformats.org/markup-compatibility/2006" xmlns:a14="http://schemas.microsoft.com/office/drawing/2010/main">
      <mc:Choice Requires="a14">
        <xdr:sp macro="" textlink="">
          <xdr:nvSpPr>
            <xdr:cNvPr id="56" name="Textfeld 55"/>
            <xdr:cNvSpPr txBox="1"/>
          </xdr:nvSpPr>
          <xdr:spPr>
            <a:xfrm>
              <a:off x="14147987" y="9036423"/>
              <a:ext cx="1819275" cy="486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4</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4</m:t>
                            </m:r>
                          </m:sub>
                        </m:sSub>
                      </m:den>
                    </m:f>
                  </m:oMath>
                </m:oMathPara>
              </a14:m>
              <a:endParaRPr lang="en-US" sz="1200"/>
            </a:p>
          </xdr:txBody>
        </xdr:sp>
      </mc:Choice>
      <mc:Fallback xmlns="">
        <xdr:sp macro="" textlink="">
          <xdr:nvSpPr>
            <xdr:cNvPr id="56" name="Textfeld 55"/>
            <xdr:cNvSpPr txBox="1"/>
          </xdr:nvSpPr>
          <xdr:spPr>
            <a:xfrm>
              <a:off x="14147987" y="9036423"/>
              <a:ext cx="1819275" cy="486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b="0" i="0">
                  <a:latin typeface="Cambria Math"/>
                </a:rPr>
                <a:t>(𝑁_1+𝑁_2+𝑁_3+𝑁_4)/(𝑉_1+𝑉_2+𝑉_3+𝑉_4 )</a:t>
              </a:r>
              <a:endParaRPr lang="en-US" sz="1200"/>
            </a:p>
          </xdr:txBody>
        </xdr:sp>
      </mc:Fallback>
    </mc:AlternateContent>
    <xdr:clientData/>
  </xdr:oneCellAnchor>
  <xdr:oneCellAnchor>
    <xdr:from>
      <xdr:col>10</xdr:col>
      <xdr:colOff>1977838</xdr:colOff>
      <xdr:row>11</xdr:row>
      <xdr:rowOff>403411</xdr:rowOff>
    </xdr:from>
    <xdr:ext cx="2133600" cy="475708"/>
    <mc:AlternateContent xmlns:mc="http://schemas.openxmlformats.org/markup-compatibility/2006" xmlns:a14="http://schemas.microsoft.com/office/drawing/2010/main">
      <mc:Choice Requires="a14">
        <xdr:sp macro="" textlink="">
          <xdr:nvSpPr>
            <xdr:cNvPr id="57" name="Textfeld 56"/>
            <xdr:cNvSpPr txBox="1"/>
          </xdr:nvSpPr>
          <xdr:spPr>
            <a:xfrm>
              <a:off x="14960413" y="4984936"/>
              <a:ext cx="2133600" cy="475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200" i="1">
                        <a:latin typeface="Cambria Math"/>
                      </a:rPr>
                      <m:t>𝑏</m:t>
                    </m:r>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2</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den>
                    </m:f>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den>
                    </m:f>
                    <m:r>
                      <a:rPr lang="de-DE" sz="1200" b="0" i="1">
                        <a:latin typeface="Cambria Math"/>
                      </a:rPr>
                      <m:t>)</m:t>
                    </m:r>
                  </m:oMath>
                </m:oMathPara>
              </a14:m>
              <a:endParaRPr lang="en-US" sz="1200"/>
            </a:p>
          </xdr:txBody>
        </xdr:sp>
      </mc:Choice>
      <mc:Fallback xmlns="">
        <xdr:sp macro="" textlink="">
          <xdr:nvSpPr>
            <xdr:cNvPr id="57" name="Textfeld 56"/>
            <xdr:cNvSpPr txBox="1"/>
          </xdr:nvSpPr>
          <xdr:spPr>
            <a:xfrm>
              <a:off x="14960413" y="4984936"/>
              <a:ext cx="2133600" cy="475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i="0">
                  <a:latin typeface="Cambria Math"/>
                </a:rPr>
                <a:t>𝑏</a:t>
              </a:r>
              <a:r>
                <a:rPr lang="de-DE" sz="1200" b="0" i="0">
                  <a:latin typeface="Cambria Math"/>
                </a:rPr>
                <a:t>∗(𝑁_2/𝑉_2 −𝑁_3/𝑉_3 )</a:t>
              </a:r>
              <a:endParaRPr lang="en-US" sz="1200"/>
            </a:p>
          </xdr:txBody>
        </xdr:sp>
      </mc:Fallback>
    </mc:AlternateContent>
    <xdr:clientData/>
  </xdr:oneCellAnchor>
  <xdr:oneCellAnchor>
    <xdr:from>
      <xdr:col>10</xdr:col>
      <xdr:colOff>1041026</xdr:colOff>
      <xdr:row>10</xdr:row>
      <xdr:rowOff>398930</xdr:rowOff>
    </xdr:from>
    <xdr:ext cx="1446679" cy="472694"/>
    <mc:AlternateContent xmlns:mc="http://schemas.openxmlformats.org/markup-compatibility/2006" xmlns:a14="http://schemas.microsoft.com/office/drawing/2010/main">
      <mc:Choice Requires="a14">
        <xdr:sp macro="" textlink="">
          <xdr:nvSpPr>
            <xdr:cNvPr id="58" name="Textfeld 57"/>
            <xdr:cNvSpPr txBox="1"/>
          </xdr:nvSpPr>
          <xdr:spPr>
            <a:xfrm>
              <a:off x="14023601" y="4542305"/>
              <a:ext cx="1446679"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d>
                      <m:dPr>
                        <m:ctrlPr>
                          <a:rPr lang="en-US" sz="1100" i="1">
                            <a:latin typeface="Cambria Math" panose="02040503050406030204" pitchFamily="18" charset="0"/>
                          </a:rPr>
                        </m:ctrlPr>
                      </m:dPr>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𝑎</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2</m:t>
                                </m:r>
                              </m:sub>
                            </m:sSub>
                          </m:den>
                        </m:f>
                        <m:r>
                          <a:rPr lang="de-DE" sz="1100" b="0" i="1">
                            <a:solidFill>
                              <a:schemeClr val="tx1"/>
                            </a:solidFill>
                            <a:effectLst/>
                            <a:latin typeface="Cambria Math"/>
                            <a:ea typeface="+mn-ea"/>
                            <a:cs typeface="+mn-cs"/>
                          </a:rPr>
                          <m:t>+</m:t>
                        </m:r>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𝑏</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2</m:t>
                                </m:r>
                              </m:sub>
                            </m:sSub>
                          </m:den>
                        </m:f>
                        <m:r>
                          <a:rPr lang="de-DE" sz="1100" b="0" i="1">
                            <a:solidFill>
                              <a:schemeClr val="tx1"/>
                            </a:solidFill>
                            <a:effectLst/>
                            <a:latin typeface="Cambria Math"/>
                            <a:ea typeface="+mn-ea"/>
                            <a:cs typeface="+mn-cs"/>
                          </a:rPr>
                          <m:t>+</m:t>
                        </m:r>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𝑏</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3</m:t>
                                </m:r>
                              </m:sub>
                            </m:sSub>
                          </m:den>
                        </m:f>
                      </m:e>
                    </m:d>
                  </m:oMath>
                </m:oMathPara>
              </a14:m>
              <a:endParaRPr lang="en-US" sz="1100"/>
            </a:p>
          </xdr:txBody>
        </xdr:sp>
      </mc:Choice>
      <mc:Fallback xmlns="">
        <xdr:sp macro="" textlink="">
          <xdr:nvSpPr>
            <xdr:cNvPr id="58" name="Textfeld 57"/>
            <xdr:cNvSpPr txBox="1"/>
          </xdr:nvSpPr>
          <xdr:spPr>
            <a:xfrm>
              <a:off x="14023601" y="4542305"/>
              <a:ext cx="1446679"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i="0">
                  <a:latin typeface="Cambria Math"/>
                </a:rPr>
                <a:t>(</a:t>
              </a:r>
              <a:r>
                <a:rPr lang="de-DE" sz="1100" b="0" i="0">
                  <a:solidFill>
                    <a:schemeClr val="tx1"/>
                  </a:solidFill>
                  <a:effectLst/>
                  <a:latin typeface="Cambria Math"/>
                  <a:ea typeface="+mn-ea"/>
                  <a:cs typeface="+mn-cs"/>
                </a:rPr>
                <a:t>𝑎/𝑉_2 +𝑏/𝑉_2 +𝑏/𝑉_3 )</a:t>
              </a:r>
              <a:endParaRPr lang="en-US" sz="1100"/>
            </a:p>
          </xdr:txBody>
        </xdr:sp>
      </mc:Fallback>
    </mc:AlternateContent>
    <xdr:clientData/>
  </xdr:oneCellAnchor>
  <xdr:oneCellAnchor>
    <xdr:from>
      <xdr:col>10</xdr:col>
      <xdr:colOff>145676</xdr:colOff>
      <xdr:row>13</xdr:row>
      <xdr:rowOff>425542</xdr:rowOff>
    </xdr:from>
    <xdr:ext cx="1232647" cy="468270"/>
    <mc:AlternateContent xmlns:mc="http://schemas.openxmlformats.org/markup-compatibility/2006" xmlns:a14="http://schemas.microsoft.com/office/drawing/2010/main">
      <mc:Choice Requires="a14">
        <xdr:sp macro="" textlink="">
          <xdr:nvSpPr>
            <xdr:cNvPr id="59" name="Textfeld 58"/>
            <xdr:cNvSpPr txBox="1"/>
          </xdr:nvSpPr>
          <xdr:spPr>
            <a:xfrm>
              <a:off x="13128251" y="5902417"/>
              <a:ext cx="1232647" cy="468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200" b="0" i="1">
                        <a:latin typeface="Cambria Math"/>
                      </a:rPr>
                      <m:t>𝑐</m:t>
                    </m:r>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den>
                    </m:f>
                    <m:r>
                      <a:rPr lang="de-DE" sz="1200" b="0" i="1">
                        <a:latin typeface="Cambria Math"/>
                      </a:rPr>
                      <m:t>−</m:t>
                    </m:r>
                    <m:f>
                      <m:fPr>
                        <m:ctrlPr>
                          <a:rPr lang="de-DE" sz="1200" b="0" i="1">
                            <a:latin typeface="Cambria Math" panose="02040503050406030204" pitchFamily="18" charset="0"/>
                          </a:rPr>
                        </m:ctrlPr>
                      </m:fPr>
                      <m:num>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4</m:t>
                            </m:r>
                          </m:sub>
                        </m:sSub>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4</m:t>
                            </m:r>
                          </m:sub>
                        </m:sSub>
                      </m:den>
                    </m:f>
                    <m:r>
                      <a:rPr lang="de-DE" sz="1200" b="0" i="1">
                        <a:latin typeface="Cambria Math"/>
                      </a:rPr>
                      <m:t>)</m:t>
                    </m:r>
                  </m:oMath>
                </m:oMathPara>
              </a14:m>
              <a:endParaRPr lang="en-US" sz="1200"/>
            </a:p>
          </xdr:txBody>
        </xdr:sp>
      </mc:Choice>
      <mc:Fallback xmlns="">
        <xdr:sp macro="" textlink="">
          <xdr:nvSpPr>
            <xdr:cNvPr id="59" name="Textfeld 58"/>
            <xdr:cNvSpPr txBox="1"/>
          </xdr:nvSpPr>
          <xdr:spPr>
            <a:xfrm>
              <a:off x="13128251" y="5902417"/>
              <a:ext cx="1232647" cy="468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b="0" i="0">
                  <a:latin typeface="Cambria Math"/>
                </a:rPr>
                <a:t>𝑐∗(𝑁_3/𝑉_3 −𝑁_4/𝑉_4 )</a:t>
              </a:r>
              <a:endParaRPr lang="en-US" sz="1200"/>
            </a:p>
          </xdr:txBody>
        </xdr:sp>
      </mc:Fallback>
    </mc:AlternateContent>
    <xdr:clientData/>
  </xdr:oneCellAnchor>
  <xdr:oneCellAnchor>
    <xdr:from>
      <xdr:col>4</xdr:col>
      <xdr:colOff>739590</xdr:colOff>
      <xdr:row>34</xdr:row>
      <xdr:rowOff>14564</xdr:rowOff>
    </xdr:from>
    <xdr:ext cx="1647264" cy="438005"/>
    <mc:AlternateContent xmlns:mc="http://schemas.openxmlformats.org/markup-compatibility/2006" xmlns:a14="http://schemas.microsoft.com/office/drawing/2010/main">
      <mc:Choice Requires="a14">
        <xdr:sp macro="" textlink="">
          <xdr:nvSpPr>
            <xdr:cNvPr id="62" name="Textfeld 61"/>
            <xdr:cNvSpPr txBox="1"/>
          </xdr:nvSpPr>
          <xdr:spPr>
            <a:xfrm>
              <a:off x="4597215" y="14892614"/>
              <a:ext cx="1647264"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1</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1</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62" name="Textfeld 61"/>
            <xdr:cNvSpPr txBox="1"/>
          </xdr:nvSpPr>
          <xdr:spPr>
            <a:xfrm>
              <a:off x="4597215" y="14892614"/>
              <a:ext cx="1647264"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〖𝐶𝐶〗_1/𝜆_1 </a:t>
              </a:r>
              <a:r>
                <a:rPr lang="de-DE" sz="1400" b="0" i="0">
                  <a:latin typeface="Cambria Math"/>
                </a:rPr>
                <a:t>∗ 〖(1−𝑒〗^(−𝜆_1  𝑇)) </a:t>
              </a:r>
              <a:endParaRPr lang="en-US" sz="1400"/>
            </a:p>
          </xdr:txBody>
        </xdr:sp>
      </mc:Fallback>
    </mc:AlternateContent>
    <xdr:clientData/>
  </xdr:oneCellAnchor>
  <xdr:oneCellAnchor>
    <xdr:from>
      <xdr:col>5</xdr:col>
      <xdr:colOff>1306608</xdr:colOff>
      <xdr:row>35</xdr:row>
      <xdr:rowOff>10081</xdr:rowOff>
    </xdr:from>
    <xdr:ext cx="1718980" cy="438005"/>
    <mc:AlternateContent xmlns:mc="http://schemas.openxmlformats.org/markup-compatibility/2006" xmlns:a14="http://schemas.microsoft.com/office/drawing/2010/main">
      <mc:Choice Requires="a14">
        <xdr:sp macro="" textlink="">
          <xdr:nvSpPr>
            <xdr:cNvPr id="63" name="Textfeld 62"/>
            <xdr:cNvSpPr txBox="1"/>
          </xdr:nvSpPr>
          <xdr:spPr>
            <a:xfrm>
              <a:off x="5926233" y="15335806"/>
              <a:ext cx="1718980"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2</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2</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63" name="Textfeld 62"/>
            <xdr:cNvSpPr txBox="1"/>
          </xdr:nvSpPr>
          <xdr:spPr>
            <a:xfrm>
              <a:off x="5926233" y="15335806"/>
              <a:ext cx="1718980"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〖𝐶𝐶〗_2/𝜆_2 </a:t>
              </a:r>
              <a:r>
                <a:rPr lang="de-DE" sz="1400" b="0" i="0">
                  <a:latin typeface="Cambria Math"/>
                </a:rPr>
                <a:t>∗ 〖(1−𝑒〗^(−𝜆_2  𝑇)) </a:t>
              </a:r>
              <a:endParaRPr lang="en-US" sz="1400"/>
            </a:p>
          </xdr:txBody>
        </xdr:sp>
      </mc:Fallback>
    </mc:AlternateContent>
    <xdr:clientData/>
  </xdr:oneCellAnchor>
  <xdr:oneCellAnchor>
    <xdr:from>
      <xdr:col>5</xdr:col>
      <xdr:colOff>2711823</xdr:colOff>
      <xdr:row>36</xdr:row>
      <xdr:rowOff>11206</xdr:rowOff>
    </xdr:from>
    <xdr:ext cx="1804147" cy="438005"/>
    <mc:AlternateContent xmlns:mc="http://schemas.openxmlformats.org/markup-compatibility/2006" xmlns:a14="http://schemas.microsoft.com/office/drawing/2010/main">
      <mc:Choice Requires="a14">
        <xdr:sp macro="" textlink="">
          <xdr:nvSpPr>
            <xdr:cNvPr id="64" name="Textfeld 63"/>
            <xdr:cNvSpPr txBox="1"/>
          </xdr:nvSpPr>
          <xdr:spPr>
            <a:xfrm>
              <a:off x="7331448" y="15784606"/>
              <a:ext cx="1804147"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3</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3</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𝑇</m:t>
                        </m:r>
                      </m:sup>
                    </m:sSup>
                    <m:r>
                      <a:rPr lang="de-DE" sz="1400" b="0" i="1">
                        <a:latin typeface="Cambria Math"/>
                      </a:rPr>
                      <m:t>) </m:t>
                    </m:r>
                  </m:oMath>
                </m:oMathPara>
              </a14:m>
              <a:endParaRPr lang="en-US" sz="1400"/>
            </a:p>
          </xdr:txBody>
        </xdr:sp>
      </mc:Choice>
      <mc:Fallback xmlns="">
        <xdr:sp macro="" textlink="">
          <xdr:nvSpPr>
            <xdr:cNvPr id="64" name="Textfeld 63"/>
            <xdr:cNvSpPr txBox="1"/>
          </xdr:nvSpPr>
          <xdr:spPr>
            <a:xfrm>
              <a:off x="7331448" y="15784606"/>
              <a:ext cx="1804147"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〖𝐶𝐶〗_3/𝜆_3 </a:t>
              </a:r>
              <a:r>
                <a:rPr lang="de-DE" sz="1400" b="0" i="0">
                  <a:latin typeface="Cambria Math"/>
                </a:rPr>
                <a:t>∗ 〖(1−𝑒〗^(−𝜆_3 𝑇)) </a:t>
              </a:r>
              <a:endParaRPr lang="en-US" sz="1400"/>
            </a:p>
          </xdr:txBody>
        </xdr:sp>
      </mc:Fallback>
    </mc:AlternateContent>
    <xdr:clientData/>
  </xdr:oneCellAnchor>
  <xdr:oneCellAnchor>
    <xdr:from>
      <xdr:col>14</xdr:col>
      <xdr:colOff>784411</xdr:colOff>
      <xdr:row>25</xdr:row>
      <xdr:rowOff>44824</xdr:rowOff>
    </xdr:from>
    <xdr:ext cx="3597088" cy="361894"/>
    <mc:AlternateContent xmlns:mc="http://schemas.openxmlformats.org/markup-compatibility/2006" xmlns:a14="http://schemas.microsoft.com/office/drawing/2010/main">
      <mc:Choice Requires="a14">
        <xdr:sp macro="" textlink="">
          <xdr:nvSpPr>
            <xdr:cNvPr id="65" name="Textfeld 64"/>
            <xdr:cNvSpPr txBox="1"/>
          </xdr:nvSpPr>
          <xdr:spPr>
            <a:xfrm>
              <a:off x="21653686" y="10893799"/>
              <a:ext cx="3597088" cy="361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de-DE" sz="1400" b="0" i="1">
                            <a:latin typeface="Cambria Math" panose="02040503050406030204" pitchFamily="18" charset="0"/>
                          </a:rPr>
                        </m:ctrlPr>
                      </m:sSubPr>
                      <m:e>
                        <m:r>
                          <a:rPr lang="de-DE" sz="1400" b="0" i="1">
                            <a:latin typeface="Cambria Math"/>
                          </a:rPr>
                          <m:t>𝐶𝐶</m:t>
                        </m:r>
                      </m:e>
                      <m:sub>
                        <m:r>
                          <a:rPr lang="de-DE" sz="1400" b="0" i="1">
                            <a:latin typeface="Cambria Math"/>
                          </a:rPr>
                          <m:t>1</m:t>
                        </m:r>
                      </m:sub>
                    </m:sSub>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𝑡</m:t>
                        </m:r>
                      </m:sup>
                    </m:s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𝐶𝐶</m:t>
                        </m:r>
                      </m:e>
                      <m:sub>
                        <m:r>
                          <a:rPr lang="de-DE" sz="1400" b="0" i="1">
                            <a:latin typeface="Cambria Math"/>
                          </a:rPr>
                          <m:t>2</m:t>
                        </m:r>
                      </m:sub>
                    </m:sSub>
                    <m:r>
                      <a:rPr lang="de-DE" sz="1400" b="0" i="1">
                        <a:latin typeface="Cambria Math"/>
                      </a:rPr>
                      <m:t>∗</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𝑡</m:t>
                        </m:r>
                      </m:sup>
                    </m:s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𝐶𝐶</m:t>
                        </m:r>
                      </m:e>
                      <m:sub>
                        <m:r>
                          <a:rPr lang="de-DE" sz="1400" b="0" i="1">
                            <a:latin typeface="Cambria Math"/>
                          </a:rPr>
                          <m:t>3</m:t>
                        </m:r>
                      </m:sub>
                    </m:sSub>
                    <m:r>
                      <a:rPr lang="de-DE" sz="1400" b="0" i="1">
                        <a:latin typeface="Cambria Math"/>
                      </a:rPr>
                      <m:t>∗</m:t>
                    </m:r>
                    <m:sSubSup>
                      <m:sSubSupPr>
                        <m:ctrlPr>
                          <a:rPr lang="de-DE" sz="1400" b="0" i="1">
                            <a:latin typeface="Cambria Math" panose="02040503050406030204" pitchFamily="18" charset="0"/>
                          </a:rPr>
                        </m:ctrlPr>
                      </m:sSubSupPr>
                      <m:e>
                        <m:r>
                          <a:rPr lang="de-DE" sz="1400" b="0" i="1">
                            <a:latin typeface="Cambria Math"/>
                          </a:rPr>
                          <m:t>𝑒</m:t>
                        </m:r>
                      </m:e>
                      <m:sub>
                        <m:r>
                          <a:rPr lang="de-DE" sz="1400" b="0" i="1">
                            <a:latin typeface="Cambria Math"/>
                          </a:rPr>
                          <m:t>3</m:t>
                        </m:r>
                      </m:sub>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 </m:t>
                        </m:r>
                        <m:r>
                          <a:rPr lang="de-DE" sz="1400" b="0" i="1">
                            <a:latin typeface="Cambria Math"/>
                          </a:rPr>
                          <m:t>𝑡</m:t>
                        </m:r>
                      </m:sup>
                    </m:sSubSup>
                    <m:r>
                      <a:rPr lang="de-DE" sz="1400" b="0" i="1">
                        <a:latin typeface="Cambria Math"/>
                      </a:rPr>
                      <m:t> </m:t>
                    </m:r>
                  </m:oMath>
                </m:oMathPara>
              </a14:m>
              <a:endParaRPr lang="en-US" sz="1400"/>
            </a:p>
          </xdr:txBody>
        </xdr:sp>
      </mc:Choice>
      <mc:Fallback xmlns="">
        <xdr:sp macro="" textlink="">
          <xdr:nvSpPr>
            <xdr:cNvPr id="65" name="Textfeld 64"/>
            <xdr:cNvSpPr txBox="1"/>
          </xdr:nvSpPr>
          <xdr:spPr>
            <a:xfrm>
              <a:off x="21653686" y="10893799"/>
              <a:ext cx="3597088" cy="361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400" b="0" i="0">
                  <a:latin typeface="Cambria Math"/>
                </a:rPr>
                <a:t>〖𝐶𝐶〗_1∗ 𝑒^(−𝜆_1  𝑡)+〖𝐶𝐶〗_2∗𝑒^(−𝜆_2   𝑡)+〖𝐶𝐶〗_3∗𝑒_3^(−𝜆_3  𝑡)  </a:t>
              </a:r>
              <a:endParaRPr lang="en-US" sz="1400"/>
            </a:p>
          </xdr:txBody>
        </xdr:sp>
      </mc:Fallback>
    </mc:AlternateContent>
    <xdr:clientData/>
  </xdr:oneCellAnchor>
  <xdr:oneCellAnchor>
    <xdr:from>
      <xdr:col>14</xdr:col>
      <xdr:colOff>0</xdr:colOff>
      <xdr:row>31</xdr:row>
      <xdr:rowOff>0</xdr:rowOff>
    </xdr:from>
    <xdr:ext cx="4740088" cy="438005"/>
    <mc:AlternateContent xmlns:mc="http://schemas.openxmlformats.org/markup-compatibility/2006" xmlns:a14="http://schemas.microsoft.com/office/drawing/2010/main">
      <mc:Choice Requires="a14">
        <xdr:sp macro="" textlink="">
          <xdr:nvSpPr>
            <xdr:cNvPr id="66" name="Textfeld 65"/>
            <xdr:cNvSpPr txBox="1"/>
          </xdr:nvSpPr>
          <xdr:spPr>
            <a:xfrm>
              <a:off x="20869275" y="13535025"/>
              <a:ext cx="4740088"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1</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1</m:t>
                            </m:r>
                          </m:sub>
                        </m:sSub>
                      </m:den>
                    </m:f>
                    <m:r>
                      <a:rPr lang="de-DE" sz="1400" b="0" i="1">
                        <a:latin typeface="Cambria Math"/>
                      </a:rPr>
                      <m:t>∗ </m:t>
                    </m:r>
                    <m:sSup>
                      <m:sSupPr>
                        <m:ctrlPr>
                          <a:rPr lang="de-DE" sz="1400" b="0" i="1">
                            <a:latin typeface="Cambria Math" panose="02040503050406030204" pitchFamily="18" charset="0"/>
                          </a:rPr>
                        </m:ctrlPr>
                      </m:sSupPr>
                      <m:e>
                        <m:r>
                          <a:rPr lang="de-DE" sz="1400" b="0" i="1">
                            <a:latin typeface="Cambria Math"/>
                          </a:rPr>
                          <m:t>(1−</m:t>
                        </m:r>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1</m:t>
                            </m:r>
                          </m:sub>
                        </m:sSub>
                        <m:r>
                          <a:rPr lang="de-DE" sz="1400" b="0" i="1">
                            <a:latin typeface="Cambria Math"/>
                          </a:rPr>
                          <m:t> </m:t>
                        </m:r>
                        <m:r>
                          <a:rPr lang="de-DE" sz="1400" b="0" i="1">
                            <a:latin typeface="Cambria Math"/>
                          </a:rPr>
                          <m:t>𝑇</m:t>
                        </m:r>
                      </m:sup>
                    </m:sSup>
                    <m:r>
                      <a:rPr lang="de-DE" sz="1400" b="0" i="1">
                        <a:latin typeface="Cambria Math"/>
                      </a:rPr>
                      <m:t>) +</m:t>
                    </m:r>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𝐶</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m:t>
                            </m:r>
                          </m:e>
                          <m:sub>
                            <m:r>
                              <a:rPr lang="de-DE" sz="1100" b="0" i="1">
                                <a:solidFill>
                                  <a:schemeClr val="tx1"/>
                                </a:solidFill>
                                <a:effectLst/>
                                <a:latin typeface="Cambria Math"/>
                                <a:ea typeface="+mn-ea"/>
                                <a:cs typeface="+mn-cs"/>
                              </a:rPr>
                              <m:t>2</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2</m:t>
                            </m:r>
                          </m:sub>
                        </m:sSub>
                      </m:den>
                    </m:f>
                    <m:r>
                      <a:rPr lang="de-DE" sz="1400" b="0" i="1">
                        <a:latin typeface="Cambria Math"/>
                      </a:rPr>
                      <m:t>∗(1−</m:t>
                    </m:r>
                    <m:sSup>
                      <m:sSupPr>
                        <m:ctrlPr>
                          <a:rPr lang="de-DE" sz="1400" b="0" i="1">
                            <a:latin typeface="Cambria Math" panose="02040503050406030204" pitchFamily="18" charset="0"/>
                          </a:rPr>
                        </m:ctrlPr>
                      </m:sSupPr>
                      <m:e>
                        <m:r>
                          <a:rPr lang="de-DE" sz="1400" b="0" i="1">
                            <a:latin typeface="Cambria Math"/>
                          </a:rPr>
                          <m:t>𝑒</m:t>
                        </m:r>
                      </m:e>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2</m:t>
                            </m:r>
                          </m:sub>
                        </m:sSub>
                        <m:r>
                          <a:rPr lang="de-DE" sz="1400" b="0" i="1">
                            <a:latin typeface="Cambria Math"/>
                          </a:rPr>
                          <m:t>  </m:t>
                        </m:r>
                        <m:r>
                          <a:rPr lang="de-DE" sz="1400" b="0" i="1">
                            <a:latin typeface="Cambria Math"/>
                          </a:rPr>
                          <m:t>𝑇</m:t>
                        </m:r>
                      </m:sup>
                    </m:sSup>
                    <m:r>
                      <a:rPr lang="de-DE" sz="1400" b="0" i="1">
                        <a:latin typeface="Cambria Math"/>
                      </a:rPr>
                      <m:t>)+</m:t>
                    </m:r>
                    <m:f>
                      <m:fPr>
                        <m:ctrlPr>
                          <a:rPr lang="de-DE" sz="1100" b="0" i="1">
                            <a:solidFill>
                              <a:schemeClr val="tx1"/>
                            </a:solidFill>
                            <a:effectLst/>
                            <a:latin typeface="Cambria Math" panose="02040503050406030204" pitchFamily="18" charset="0"/>
                            <a:ea typeface="+mn-ea"/>
                            <a:cs typeface="+mn-cs"/>
                          </a:rPr>
                        </m:ctrlPr>
                      </m:fPr>
                      <m:num>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𝐶𝐶</m:t>
                            </m:r>
                          </m:e>
                          <m:sub>
                            <m:r>
                              <a:rPr lang="de-DE" sz="1100" b="0" i="1">
                                <a:solidFill>
                                  <a:schemeClr val="tx1"/>
                                </a:solidFill>
                                <a:effectLst/>
                                <a:latin typeface="Cambria Math"/>
                                <a:ea typeface="+mn-ea"/>
                                <a:cs typeface="+mn-cs"/>
                              </a:rPr>
                              <m:t>3</m:t>
                            </m:r>
                          </m:sub>
                        </m:sSub>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3</m:t>
                            </m:r>
                          </m:sub>
                        </m:sSub>
                      </m:den>
                    </m:f>
                    <m:r>
                      <a:rPr lang="de-DE" sz="1400" b="0" i="1">
                        <a:latin typeface="Cambria Math"/>
                      </a:rPr>
                      <m:t>∗(1−</m:t>
                    </m:r>
                    <m:sSubSup>
                      <m:sSubSupPr>
                        <m:ctrlPr>
                          <a:rPr lang="de-DE" sz="1400" b="0" i="1">
                            <a:latin typeface="Cambria Math" panose="02040503050406030204" pitchFamily="18" charset="0"/>
                          </a:rPr>
                        </m:ctrlPr>
                      </m:sSubSupPr>
                      <m:e>
                        <m:r>
                          <a:rPr lang="de-DE" sz="1400" b="0" i="1">
                            <a:latin typeface="Cambria Math"/>
                          </a:rPr>
                          <m:t>𝑒</m:t>
                        </m:r>
                      </m:e>
                      <m:sub/>
                      <m:sup>
                        <m:r>
                          <a:rPr lang="de-DE" sz="1400" b="0" i="1">
                            <a:latin typeface="Cambria Math"/>
                          </a:rPr>
                          <m:t>−</m:t>
                        </m:r>
                        <m:sSub>
                          <m:sSubPr>
                            <m:ctrlPr>
                              <a:rPr lang="de-DE" sz="1400" b="0" i="1">
                                <a:latin typeface="Cambria Math" panose="02040503050406030204" pitchFamily="18" charset="0"/>
                              </a:rPr>
                            </m:ctrlPr>
                          </m:sSubPr>
                          <m:e>
                            <m:r>
                              <a:rPr lang="de-DE" sz="1400" b="0" i="1">
                                <a:latin typeface="Cambria Math"/>
                              </a:rPr>
                              <m:t>𝜆</m:t>
                            </m:r>
                          </m:e>
                          <m:sub>
                            <m:r>
                              <a:rPr lang="de-DE" sz="1400" b="0" i="1">
                                <a:latin typeface="Cambria Math"/>
                              </a:rPr>
                              <m:t>3</m:t>
                            </m:r>
                          </m:sub>
                        </m:sSub>
                        <m:r>
                          <a:rPr lang="de-DE" sz="1400" b="0" i="1">
                            <a:latin typeface="Cambria Math"/>
                          </a:rPr>
                          <m:t> </m:t>
                        </m:r>
                        <m:r>
                          <a:rPr lang="de-DE" sz="1400" b="0" i="1">
                            <a:latin typeface="Cambria Math"/>
                          </a:rPr>
                          <m:t>𝑇</m:t>
                        </m:r>
                      </m:sup>
                    </m:sSubSup>
                    <m:r>
                      <a:rPr lang="de-DE" sz="1400" b="0" i="1">
                        <a:latin typeface="Cambria Math"/>
                      </a:rPr>
                      <m:t>)</m:t>
                    </m:r>
                  </m:oMath>
                </m:oMathPara>
              </a14:m>
              <a:endParaRPr lang="en-US" sz="1400"/>
            </a:p>
          </xdr:txBody>
        </xdr:sp>
      </mc:Choice>
      <mc:Fallback xmlns="">
        <xdr:sp macro="" textlink="">
          <xdr:nvSpPr>
            <xdr:cNvPr id="66" name="Textfeld 65"/>
            <xdr:cNvSpPr txBox="1"/>
          </xdr:nvSpPr>
          <xdr:spPr>
            <a:xfrm>
              <a:off x="20869275" y="13535025"/>
              <a:ext cx="4740088"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solidFill>
                    <a:schemeClr val="tx1"/>
                  </a:solidFill>
                  <a:effectLst/>
                  <a:latin typeface="Cambria Math"/>
                  <a:ea typeface="+mn-ea"/>
                  <a:cs typeface="+mn-cs"/>
                </a:rPr>
                <a:t>〖𝐶𝐶〗_1/𝜆_1 </a:t>
              </a:r>
              <a:r>
                <a:rPr lang="de-DE" sz="1400" b="0" i="0">
                  <a:latin typeface="Cambria Math"/>
                </a:rPr>
                <a:t>∗ 〖(1−𝑒〗^(−𝜆_1  𝑇)) +</a:t>
              </a:r>
              <a:r>
                <a:rPr lang="de-DE" sz="1100" b="0" i="0">
                  <a:solidFill>
                    <a:schemeClr val="tx1"/>
                  </a:solidFill>
                  <a:effectLst/>
                  <a:latin typeface="Cambria Math"/>
                  <a:ea typeface="+mn-ea"/>
                  <a:cs typeface="+mn-cs"/>
                </a:rPr>
                <a:t>(𝐶𝐶_2)/𝜆_2 </a:t>
              </a:r>
              <a:r>
                <a:rPr lang="de-DE" sz="1400" b="0" i="0">
                  <a:latin typeface="Cambria Math"/>
                </a:rPr>
                <a:t>∗(1−𝑒^(−𝜆_2   𝑇))+</a:t>
              </a:r>
              <a:r>
                <a:rPr lang="de-DE" sz="1100" b="0" i="0">
                  <a:solidFill>
                    <a:schemeClr val="tx1"/>
                  </a:solidFill>
                  <a:effectLst/>
                  <a:latin typeface="Cambria Math"/>
                  <a:ea typeface="+mn-ea"/>
                  <a:cs typeface="+mn-cs"/>
                </a:rPr>
                <a:t>〖𝐶𝐶〗_3/𝜆_3 </a:t>
              </a:r>
              <a:r>
                <a:rPr lang="de-DE" sz="1400" b="0" i="0">
                  <a:latin typeface="Cambria Math"/>
                </a:rPr>
                <a:t>∗(1−𝑒_^(−𝜆_3  𝑇))</a:t>
              </a:r>
              <a:endParaRPr lang="en-US" sz="1400"/>
            </a:p>
          </xdr:txBody>
        </xdr:sp>
      </mc:Fallback>
    </mc:AlternateContent>
    <xdr:clientData/>
  </xdr:oneCellAnchor>
  <xdr:oneCellAnchor>
    <xdr:from>
      <xdr:col>10</xdr:col>
      <xdr:colOff>0</xdr:colOff>
      <xdr:row>10</xdr:row>
      <xdr:rowOff>0</xdr:rowOff>
    </xdr:from>
    <xdr:ext cx="1355912" cy="472694"/>
    <mc:AlternateContent xmlns:mc="http://schemas.openxmlformats.org/markup-compatibility/2006" xmlns:a14="http://schemas.microsoft.com/office/drawing/2010/main">
      <mc:Choice Requires="a14">
        <xdr:sp macro="" textlink="">
          <xdr:nvSpPr>
            <xdr:cNvPr id="67" name="Textfeld 66"/>
            <xdr:cNvSpPr txBox="1"/>
          </xdr:nvSpPr>
          <xdr:spPr>
            <a:xfrm>
              <a:off x="12982575" y="4143375"/>
              <a:ext cx="1355912"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d>
                      <m:dPr>
                        <m:ctrlPr>
                          <a:rPr lang="en-US" sz="1100" i="1">
                            <a:latin typeface="Cambria Math" panose="02040503050406030204" pitchFamily="18" charset="0"/>
                          </a:rPr>
                        </m:ctrlPr>
                      </m:dPr>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𝑎</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1</m:t>
                                </m:r>
                              </m:sub>
                            </m:sSub>
                          </m:den>
                        </m:f>
                        <m:r>
                          <a:rPr lang="de-DE" sz="1100" b="0" i="1">
                            <a:solidFill>
                              <a:schemeClr val="tx1"/>
                            </a:solidFill>
                            <a:effectLst/>
                            <a:latin typeface="Cambria Math"/>
                            <a:ea typeface="+mn-ea"/>
                            <a:cs typeface="+mn-cs"/>
                          </a:rPr>
                          <m:t>+</m:t>
                        </m:r>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𝑎</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2</m:t>
                                </m:r>
                              </m:sub>
                            </m:sSub>
                          </m:den>
                        </m:f>
                        <m:r>
                          <a:rPr lang="de-DE" sz="1100" b="0" i="1">
                            <a:solidFill>
                              <a:schemeClr val="tx1"/>
                            </a:solidFill>
                            <a:effectLst/>
                            <a:latin typeface="Cambria Math"/>
                            <a:ea typeface="+mn-ea"/>
                            <a:cs typeface="+mn-cs"/>
                          </a:rPr>
                          <m:t>+</m:t>
                        </m:r>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𝑏</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2</m:t>
                                </m:r>
                              </m:sub>
                            </m:sSub>
                          </m:den>
                        </m:f>
                      </m:e>
                    </m:d>
                  </m:oMath>
                </m:oMathPara>
              </a14:m>
              <a:endParaRPr lang="en-US" sz="1100"/>
            </a:p>
          </xdr:txBody>
        </xdr:sp>
      </mc:Choice>
      <mc:Fallback xmlns="">
        <xdr:sp macro="" textlink="">
          <xdr:nvSpPr>
            <xdr:cNvPr id="67" name="Textfeld 66"/>
            <xdr:cNvSpPr txBox="1"/>
          </xdr:nvSpPr>
          <xdr:spPr>
            <a:xfrm>
              <a:off x="12982575" y="4143375"/>
              <a:ext cx="1355912"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i="0">
                  <a:latin typeface="Cambria Math"/>
                </a:rPr>
                <a:t>(</a:t>
              </a:r>
              <a:r>
                <a:rPr lang="de-DE" sz="1100" b="0" i="0">
                  <a:solidFill>
                    <a:schemeClr val="tx1"/>
                  </a:solidFill>
                  <a:effectLst/>
                  <a:latin typeface="Cambria Math"/>
                  <a:ea typeface="+mn-ea"/>
                  <a:cs typeface="+mn-cs"/>
                </a:rPr>
                <a:t>𝑎/𝑉_1 +𝑎/𝑉_2 +𝑏/𝑉_2 )</a:t>
              </a:r>
              <a:endParaRPr lang="en-US" sz="1100"/>
            </a:p>
          </xdr:txBody>
        </xdr:sp>
      </mc:Fallback>
    </mc:AlternateContent>
    <xdr:clientData/>
  </xdr:oneCellAnchor>
  <xdr:oneCellAnchor>
    <xdr:from>
      <xdr:col>14</xdr:col>
      <xdr:colOff>44821</xdr:colOff>
      <xdr:row>6</xdr:row>
      <xdr:rowOff>1</xdr:rowOff>
    </xdr:from>
    <xdr:ext cx="7821708" cy="401172"/>
    <mc:AlternateContent xmlns:mc="http://schemas.openxmlformats.org/markup-compatibility/2006" xmlns:a14="http://schemas.microsoft.com/office/drawing/2010/main">
      <mc:Choice Requires="a14">
        <xdr:sp macro="" textlink="">
          <xdr:nvSpPr>
            <xdr:cNvPr id="68" name="Textfeld 67"/>
            <xdr:cNvSpPr txBox="1"/>
          </xdr:nvSpPr>
          <xdr:spPr>
            <a:xfrm>
              <a:off x="20914096" y="2362201"/>
              <a:ext cx="7821708"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𝑋</m:t>
                        </m:r>
                      </m:e>
                      <m:sub>
                        <m:r>
                          <a:rPr lang="de-DE" sz="1200" b="0" i="1">
                            <a:latin typeface="Cambria Math"/>
                          </a:rPr>
                          <m:t>1</m:t>
                        </m:r>
                      </m:sub>
                    </m:sSub>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𝑊</m:t>
                            </m:r>
                          </m:e>
                          <m:sub>
                            <m:r>
                              <a:rPr lang="de-DE" sz="1200" b="0" i="1">
                                <a:latin typeface="Cambria Math"/>
                              </a:rPr>
                              <m:t>1</m:t>
                            </m:r>
                          </m:sub>
                        </m:sSub>
                        <m:r>
                          <a:rPr lang="de-DE" sz="1200" b="0" i="1">
                            <a:latin typeface="Cambria Math"/>
                          </a:rPr>
                          <m:t>−</m:t>
                        </m:r>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e>
                        </m:d>
                      </m:e>
                    </m:d>
                    <m:r>
                      <a:rPr lang="de-DE" sz="1200" b="0" i="1">
                        <a:latin typeface="Cambria Math"/>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1</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𝑍</m:t>
                        </m:r>
                      </m:e>
                      <m:sub>
                        <m:r>
                          <a:rPr lang="de-DE" sz="1200" b="0" i="1">
                            <a:solidFill>
                              <a:schemeClr val="tx1"/>
                            </a:solidFill>
                            <a:effectLst/>
                            <a:latin typeface="Cambria Math"/>
                            <a:ea typeface="+mn-ea"/>
                            <a:cs typeface="+mn-cs"/>
                          </a:rPr>
                          <m:t>1</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𝑊</m:t>
                        </m:r>
                      </m:e>
                      <m:sub>
                        <m:r>
                          <a:rPr lang="de-DE" sz="1200" b="0" i="1">
                            <a:solidFill>
                              <a:schemeClr val="tx1"/>
                            </a:solidFill>
                            <a:effectLst/>
                            <a:latin typeface="Cambria Math"/>
                            <a:ea typeface="+mn-ea"/>
                            <a:cs typeface="+mn-cs"/>
                          </a:rPr>
                          <m:t>3</m:t>
                        </m:r>
                      </m:sub>
                    </m:sSub>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𝑊</m:t>
                            </m:r>
                          </m:e>
                          <m:sub>
                            <m:r>
                              <a:rPr lang="de-DE" sz="1200" b="0" i="1">
                                <a:solidFill>
                                  <a:schemeClr val="tx1"/>
                                </a:solidFill>
                                <a:effectLst/>
                                <a:latin typeface="Cambria Math"/>
                                <a:ea typeface="+mn-ea"/>
                                <a:cs typeface="+mn-cs"/>
                              </a:rPr>
                              <m:t>2</m:t>
                            </m:r>
                          </m:sub>
                        </m:sSub>
                        <m:r>
                          <a:rPr lang="de-DE" sz="1200" b="0" i="1">
                            <a:solidFill>
                              <a:schemeClr val="tx1"/>
                            </a:solidFill>
                            <a:effectLst/>
                            <a:latin typeface="Cambria Math"/>
                            <a:ea typeface="+mn-ea"/>
                            <a:cs typeface="+mn-cs"/>
                          </a:rPr>
                          <m:t>−</m:t>
                        </m:r>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2</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3</m:t>
                                </m:r>
                              </m:sub>
                            </m:sSub>
                          </m:e>
                        </m:d>
                      </m:e>
                    </m:d>
                    <m:r>
                      <a:rPr lang="de-DE" sz="1200" b="0" i="1">
                        <a:latin typeface="Cambria Math"/>
                      </a:rPr>
                      <m:t>+</m:t>
                    </m:r>
                    <m:sSub>
                      <m:sSubPr>
                        <m:ctrlPr>
                          <a:rPr lang="de-DE" sz="1200" b="0" i="1">
                            <a:latin typeface="Cambria Math" panose="02040503050406030204" pitchFamily="18" charset="0"/>
                          </a:rPr>
                        </m:ctrlPr>
                      </m:sSubPr>
                      <m:e>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r>
                          <a:rPr lang="de-DE" sz="1200" b="0" i="1">
                            <a:latin typeface="Cambria Math"/>
                          </a:rPr>
                          <m:t>∗</m:t>
                        </m:r>
                        <m:r>
                          <a:rPr lang="de-DE" sz="1200" b="0" i="1">
                            <a:latin typeface="Cambria Math"/>
                          </a:rPr>
                          <m:t>𝑍</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𝑌</m:t>
                        </m:r>
                      </m:e>
                      <m:sub>
                        <m:r>
                          <a:rPr lang="de-DE" sz="1200" b="0" i="1">
                            <a:latin typeface="Cambria Math"/>
                          </a:rPr>
                          <m:t>1</m:t>
                        </m:r>
                      </m:sub>
                    </m:sSub>
                    <m:r>
                      <a:rPr lang="de-DE" sz="1200" b="0" i="1">
                        <a:latin typeface="Cambria Math"/>
                      </a:rPr>
                      <m:t>∗</m:t>
                    </m:r>
                    <m:d>
                      <m:dPr>
                        <m:ctrlPr>
                          <a:rPr lang="de-DE" sz="1200" b="0" i="1">
                            <a:latin typeface="Cambria Math" panose="02040503050406030204" pitchFamily="18" charset="0"/>
                          </a:rPr>
                        </m:ctrlPr>
                      </m:dPr>
                      <m:e>
                        <m:f>
                          <m:fPr>
                            <m:ctrlPr>
                              <a:rPr lang="de-DE" sz="1200" b="0" i="1">
                                <a:latin typeface="Cambria Math" panose="02040503050406030204" pitchFamily="18" charset="0"/>
                              </a:rPr>
                            </m:ctrlPr>
                          </m:fPr>
                          <m:num>
                            <m:r>
                              <a:rPr lang="de-DE" sz="1200" b="0" i="1">
                                <a:latin typeface="Cambria Math"/>
                              </a:rPr>
                              <m:t>𝑏</m:t>
                            </m:r>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den>
                        </m:f>
                      </m:e>
                    </m:d>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4</m:t>
                        </m:r>
                      </m:sub>
                    </m:sSub>
                    <m:r>
                      <a:rPr lang="de-DE" sz="1200" b="0" i="1">
                        <a:latin typeface="Cambria Math"/>
                      </a:rPr>
                      <m:t> −</m:t>
                    </m:r>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2</m:t>
                        </m:r>
                      </m:sub>
                    </m:sSub>
                    <m:r>
                      <a:rPr lang="de-DE" sz="1200" b="0" i="1">
                        <a:latin typeface="Cambria Math"/>
                      </a:rPr>
                      <m:t>)</m:t>
                    </m:r>
                  </m:oMath>
                </m:oMathPara>
              </a14:m>
              <a:endParaRPr lang="en-US" sz="1200"/>
            </a:p>
          </xdr:txBody>
        </xdr:sp>
      </mc:Choice>
      <mc:Fallback xmlns="">
        <xdr:sp macro="" textlink="">
          <xdr:nvSpPr>
            <xdr:cNvPr id="68" name="Textfeld 67"/>
            <xdr:cNvSpPr txBox="1"/>
          </xdr:nvSpPr>
          <xdr:spPr>
            <a:xfrm>
              <a:off x="20914096" y="2362201"/>
              <a:ext cx="7821708"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200" b="0" i="0">
                  <a:latin typeface="Cambria Math"/>
                </a:rPr>
                <a:t>+𝜆_1∗𝑍_1∗𝑋_1 (𝑊_1−(𝜆_2+𝜆_3 ))−</a:t>
              </a:r>
              <a:r>
                <a:rPr lang="de-DE" sz="1200" b="0" i="0">
                  <a:solidFill>
                    <a:schemeClr val="tx1"/>
                  </a:solidFill>
                  <a:effectLst/>
                  <a:latin typeface="Cambria Math"/>
                  <a:ea typeface="+mn-ea"/>
                  <a:cs typeface="+mn-cs"/>
                </a:rPr>
                <a:t>𝜆_1∗𝑍_1∗𝑊_3 (𝑊_2−(𝜆_2+𝜆_3 ))</a:t>
              </a:r>
              <a:r>
                <a:rPr lang="de-DE" sz="1200" b="0" i="0">
                  <a:latin typeface="Cambria Math"/>
                </a:rPr>
                <a:t>+〖𝜆_1∗𝑍〗_1∗𝑌_1∗(𝑏/𝑉_3 )+𝑍_1∗𝜆_1 𝜆_2 𝜆_3 (𝑉_2∗𝑍_4  −𝑁_2)</a:t>
              </a:r>
              <a:endParaRPr lang="en-US" sz="1200"/>
            </a:p>
          </xdr:txBody>
        </xdr:sp>
      </mc:Fallback>
    </mc:AlternateContent>
    <xdr:clientData/>
  </xdr:oneCellAnchor>
  <xdr:oneCellAnchor>
    <xdr:from>
      <xdr:col>14</xdr:col>
      <xdr:colOff>0</xdr:colOff>
      <xdr:row>7</xdr:row>
      <xdr:rowOff>0</xdr:rowOff>
    </xdr:from>
    <xdr:ext cx="7586384" cy="401172"/>
    <mc:AlternateContent xmlns:mc="http://schemas.openxmlformats.org/markup-compatibility/2006" xmlns:a14="http://schemas.microsoft.com/office/drawing/2010/main">
      <mc:Choice Requires="a14">
        <xdr:sp macro="" textlink="">
          <xdr:nvSpPr>
            <xdr:cNvPr id="69" name="Textfeld 68"/>
            <xdr:cNvSpPr txBox="1"/>
          </xdr:nvSpPr>
          <xdr:spPr>
            <a:xfrm>
              <a:off x="20869275" y="2809875"/>
              <a:ext cx="7586384"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de-DE" sz="1200" b="0" i="1">
                            <a:latin typeface="Cambria Math" panose="02040503050406030204" pitchFamily="18" charset="0"/>
                          </a:rPr>
                        </m:ctrlPr>
                      </m:sSubPr>
                      <m:e>
                        <m:r>
                          <a:rPr lang="de-DE" sz="1200" b="0" i="1">
                            <a:latin typeface="Cambria Math"/>
                          </a:rPr>
                          <m:t>−</m:t>
                        </m:r>
                        <m:r>
                          <a:rPr lang="de-DE" sz="1200" b="0" i="1">
                            <a:latin typeface="Cambria Math"/>
                          </a:rPr>
                          <m:t>𝜆</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𝑋</m:t>
                        </m:r>
                      </m:e>
                      <m:sub>
                        <m:r>
                          <a:rPr lang="de-DE" sz="1200" b="0" i="1">
                            <a:latin typeface="Cambria Math"/>
                          </a:rPr>
                          <m:t>1</m:t>
                        </m:r>
                      </m:sub>
                    </m:sSub>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𝑊</m:t>
                            </m:r>
                          </m:e>
                          <m:sub>
                            <m:r>
                              <a:rPr lang="de-DE" sz="1200" b="0" i="1">
                                <a:latin typeface="Cambria Math"/>
                              </a:rPr>
                              <m:t>1</m:t>
                            </m:r>
                          </m:sub>
                        </m:sSub>
                        <m:r>
                          <a:rPr lang="de-DE" sz="1200" b="0" i="1">
                            <a:latin typeface="Cambria Math"/>
                          </a:rPr>
                          <m:t>−</m:t>
                        </m:r>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e>
                        </m:d>
                      </m:e>
                    </m:d>
                    <m:r>
                      <a:rPr lang="de-DE" sz="1200" b="0" i="1">
                        <a:latin typeface="Cambria Math"/>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2</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𝑍</m:t>
                        </m:r>
                      </m:e>
                      <m:sub>
                        <m:r>
                          <a:rPr lang="de-DE" sz="1200" b="0" i="1">
                            <a:solidFill>
                              <a:schemeClr val="tx1"/>
                            </a:solidFill>
                            <a:effectLst/>
                            <a:latin typeface="Cambria Math"/>
                            <a:ea typeface="+mn-ea"/>
                            <a:cs typeface="+mn-cs"/>
                          </a:rPr>
                          <m:t>2</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𝑊</m:t>
                        </m:r>
                      </m:e>
                      <m:sub>
                        <m:r>
                          <a:rPr lang="de-DE" sz="1200" b="0" i="1">
                            <a:solidFill>
                              <a:schemeClr val="tx1"/>
                            </a:solidFill>
                            <a:effectLst/>
                            <a:latin typeface="Cambria Math"/>
                            <a:ea typeface="+mn-ea"/>
                            <a:cs typeface="+mn-cs"/>
                          </a:rPr>
                          <m:t>3</m:t>
                        </m:r>
                      </m:sub>
                    </m:sSub>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𝑊</m:t>
                            </m:r>
                          </m:e>
                          <m:sub>
                            <m:r>
                              <a:rPr lang="de-DE" sz="1200" b="0" i="1">
                                <a:solidFill>
                                  <a:schemeClr val="tx1"/>
                                </a:solidFill>
                                <a:effectLst/>
                                <a:latin typeface="Cambria Math"/>
                                <a:ea typeface="+mn-ea"/>
                                <a:cs typeface="+mn-cs"/>
                              </a:rPr>
                              <m:t>2</m:t>
                            </m:r>
                          </m:sub>
                        </m:sSub>
                        <m:r>
                          <a:rPr lang="de-DE" sz="1200" b="0" i="1">
                            <a:solidFill>
                              <a:schemeClr val="tx1"/>
                            </a:solidFill>
                            <a:effectLst/>
                            <a:latin typeface="Cambria Math"/>
                            <a:ea typeface="+mn-ea"/>
                            <a:cs typeface="+mn-cs"/>
                          </a:rPr>
                          <m:t>−</m:t>
                        </m:r>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1</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3</m:t>
                                </m:r>
                              </m:sub>
                            </m:sSub>
                          </m:e>
                        </m:d>
                      </m:e>
                    </m:d>
                    <m:r>
                      <a:rPr lang="de-DE" sz="1200" b="0" i="1">
                        <a:latin typeface="Cambria Math"/>
                      </a:rPr>
                      <m:t>−</m:t>
                    </m:r>
                    <m:sSub>
                      <m:sSubPr>
                        <m:ctrlPr>
                          <a:rPr lang="de-DE" sz="1200" b="0" i="1">
                            <a:latin typeface="Cambria Math" panose="02040503050406030204" pitchFamily="18" charset="0"/>
                          </a:rPr>
                        </m:ctrlPr>
                      </m:sSubPr>
                      <m:e>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r>
                          <a:rPr lang="de-DE" sz="1200" b="0" i="1">
                            <a:latin typeface="Cambria Math"/>
                          </a:rPr>
                          <m:t>∗</m:t>
                        </m:r>
                        <m:r>
                          <a:rPr lang="de-DE" sz="1200" b="0" i="1">
                            <a:latin typeface="Cambria Math"/>
                          </a:rPr>
                          <m:t>𝑍</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𝑌</m:t>
                        </m:r>
                      </m:e>
                      <m:sub>
                        <m:r>
                          <a:rPr lang="de-DE" sz="1200" b="0" i="1">
                            <a:latin typeface="Cambria Math"/>
                          </a:rPr>
                          <m:t>1</m:t>
                        </m:r>
                      </m:sub>
                    </m:sSub>
                    <m:r>
                      <a:rPr lang="de-DE" sz="1200" b="0" i="1">
                        <a:latin typeface="Cambria Math"/>
                      </a:rPr>
                      <m:t>∗</m:t>
                    </m:r>
                    <m:d>
                      <m:dPr>
                        <m:ctrlPr>
                          <a:rPr lang="de-DE" sz="1200" b="0" i="1">
                            <a:latin typeface="Cambria Math" panose="02040503050406030204" pitchFamily="18" charset="0"/>
                          </a:rPr>
                        </m:ctrlPr>
                      </m:dPr>
                      <m:e>
                        <m:f>
                          <m:fPr>
                            <m:ctrlPr>
                              <a:rPr lang="de-DE" sz="1200" b="0" i="1">
                                <a:latin typeface="Cambria Math" panose="02040503050406030204" pitchFamily="18" charset="0"/>
                              </a:rPr>
                            </m:ctrlPr>
                          </m:fPr>
                          <m:num>
                            <m:r>
                              <a:rPr lang="de-DE" sz="1200" b="0" i="1">
                                <a:latin typeface="Cambria Math"/>
                              </a:rPr>
                              <m:t>𝑏</m:t>
                            </m:r>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den>
                        </m:f>
                      </m:e>
                    </m:d>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4</m:t>
                        </m:r>
                      </m:sub>
                    </m:sSub>
                    <m:r>
                      <a:rPr lang="de-DE" sz="1200" b="0" i="1">
                        <a:latin typeface="Cambria Math"/>
                      </a:rPr>
                      <m:t> −</m:t>
                    </m:r>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2</m:t>
                        </m:r>
                      </m:sub>
                    </m:sSub>
                    <m:r>
                      <a:rPr lang="de-DE" sz="1200" b="0" i="1">
                        <a:latin typeface="Cambria Math"/>
                      </a:rPr>
                      <m:t>)</m:t>
                    </m:r>
                  </m:oMath>
                </m:oMathPara>
              </a14:m>
              <a:endParaRPr lang="en-US" sz="1200"/>
            </a:p>
          </xdr:txBody>
        </xdr:sp>
      </mc:Choice>
      <mc:Fallback xmlns="">
        <xdr:sp macro="" textlink="">
          <xdr:nvSpPr>
            <xdr:cNvPr id="69" name="Textfeld 68"/>
            <xdr:cNvSpPr txBox="1"/>
          </xdr:nvSpPr>
          <xdr:spPr>
            <a:xfrm>
              <a:off x="20869275" y="2809875"/>
              <a:ext cx="7586384"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200" b="0" i="0">
                  <a:latin typeface="Cambria Math"/>
                </a:rPr>
                <a:t>〖−𝜆〗_2∗𝑍_2∗𝑋_1 (𝑊_1−(𝜆_1+𝜆_3 ))+</a:t>
              </a:r>
              <a:r>
                <a:rPr lang="de-DE" sz="1200" b="0" i="0">
                  <a:solidFill>
                    <a:schemeClr val="tx1"/>
                  </a:solidFill>
                  <a:effectLst/>
                  <a:latin typeface="Cambria Math"/>
                  <a:ea typeface="+mn-ea"/>
                  <a:cs typeface="+mn-cs"/>
                </a:rPr>
                <a:t>𝜆_2∗𝑍_2∗𝑊_3 (𝑊_2−(𝜆_1+𝜆_3 ))</a:t>
              </a:r>
              <a:r>
                <a:rPr lang="de-DE" sz="1200" b="0" i="0">
                  <a:latin typeface="Cambria Math"/>
                </a:rPr>
                <a:t>−〖𝜆_2∗𝑍〗_2∗𝑌_1∗(𝑏/𝑉_3 )−𝑍_2∗𝜆_1 𝜆_2 𝜆_3 (𝑉_2∗𝑍_4  −𝑁_2)</a:t>
              </a:r>
              <a:endParaRPr lang="en-US" sz="1200"/>
            </a:p>
          </xdr:txBody>
        </xdr:sp>
      </mc:Fallback>
    </mc:AlternateContent>
    <xdr:clientData/>
  </xdr:oneCellAnchor>
  <xdr:oneCellAnchor>
    <xdr:from>
      <xdr:col>14</xdr:col>
      <xdr:colOff>0</xdr:colOff>
      <xdr:row>8</xdr:row>
      <xdr:rowOff>44823</xdr:rowOff>
    </xdr:from>
    <xdr:ext cx="7586384" cy="401172"/>
    <mc:AlternateContent xmlns:mc="http://schemas.openxmlformats.org/markup-compatibility/2006" xmlns:a14="http://schemas.microsoft.com/office/drawing/2010/main">
      <mc:Choice Requires="a14">
        <xdr:sp macro="" textlink="">
          <xdr:nvSpPr>
            <xdr:cNvPr id="70" name="Textfeld 69"/>
            <xdr:cNvSpPr txBox="1"/>
          </xdr:nvSpPr>
          <xdr:spPr>
            <a:xfrm>
              <a:off x="20869275" y="3292848"/>
              <a:ext cx="7586384"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0" i="0">
                  <a:latin typeface="+mn-lt"/>
                </a:rPr>
                <a:t>+</a:t>
              </a:r>
              <a14:m>
                <m:oMath xmlns:m="http://schemas.openxmlformats.org/officeDocument/2006/math">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𝑋</m:t>
                      </m:r>
                    </m:e>
                    <m:sub>
                      <m:r>
                        <a:rPr lang="de-DE" sz="1200" b="0" i="1">
                          <a:latin typeface="Cambria Math"/>
                        </a:rPr>
                        <m:t>1</m:t>
                      </m:r>
                    </m:sub>
                  </m:sSub>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𝑊</m:t>
                          </m:r>
                        </m:e>
                        <m:sub>
                          <m:r>
                            <a:rPr lang="de-DE" sz="1200" b="0" i="1">
                              <a:latin typeface="Cambria Math"/>
                            </a:rPr>
                            <m:t>1</m:t>
                          </m:r>
                        </m:sub>
                      </m:sSub>
                      <m:r>
                        <a:rPr lang="de-DE" sz="1200" b="0" i="1">
                          <a:latin typeface="Cambria Math"/>
                        </a:rPr>
                        <m:t>−</m:t>
                      </m:r>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e>
                      </m:d>
                    </m:e>
                  </m:d>
                  <m:r>
                    <a:rPr lang="de-DE" sz="1200" b="0" i="1">
                      <a:latin typeface="Cambria Math"/>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3</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𝑍</m:t>
                      </m:r>
                    </m:e>
                    <m:sub>
                      <m:r>
                        <a:rPr lang="de-DE" sz="1200" b="0" i="1">
                          <a:solidFill>
                            <a:schemeClr val="tx1"/>
                          </a:solidFill>
                          <a:effectLst/>
                          <a:latin typeface="Cambria Math"/>
                          <a:ea typeface="+mn-ea"/>
                          <a:cs typeface="+mn-cs"/>
                        </a:rPr>
                        <m:t>3</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𝑊</m:t>
                      </m:r>
                    </m:e>
                    <m:sub>
                      <m:r>
                        <a:rPr lang="de-DE" sz="1200" b="0" i="1">
                          <a:solidFill>
                            <a:schemeClr val="tx1"/>
                          </a:solidFill>
                          <a:effectLst/>
                          <a:latin typeface="Cambria Math"/>
                          <a:ea typeface="+mn-ea"/>
                          <a:cs typeface="+mn-cs"/>
                        </a:rPr>
                        <m:t>3</m:t>
                      </m:r>
                    </m:sub>
                  </m:sSub>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𝑊</m:t>
                          </m:r>
                        </m:e>
                        <m:sub>
                          <m:r>
                            <a:rPr lang="de-DE" sz="1200" b="0" i="1">
                              <a:solidFill>
                                <a:schemeClr val="tx1"/>
                              </a:solidFill>
                              <a:effectLst/>
                              <a:latin typeface="Cambria Math"/>
                              <a:ea typeface="+mn-ea"/>
                              <a:cs typeface="+mn-cs"/>
                            </a:rPr>
                            <m:t>2</m:t>
                          </m:r>
                        </m:sub>
                      </m:sSub>
                      <m:r>
                        <a:rPr lang="de-DE" sz="1200" b="0" i="1">
                          <a:solidFill>
                            <a:schemeClr val="tx1"/>
                          </a:solidFill>
                          <a:effectLst/>
                          <a:latin typeface="Cambria Math"/>
                          <a:ea typeface="+mn-ea"/>
                          <a:cs typeface="+mn-cs"/>
                        </a:rPr>
                        <m:t>−</m:t>
                      </m:r>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1</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2</m:t>
                              </m:r>
                            </m:sub>
                          </m:sSub>
                        </m:e>
                      </m:d>
                    </m:e>
                  </m:d>
                  <m:r>
                    <a:rPr lang="de-DE" sz="1200" b="0" i="1">
                      <a:latin typeface="Cambria Math"/>
                    </a:rPr>
                    <m:t>+</m:t>
                  </m:r>
                  <m:sSub>
                    <m:sSubPr>
                      <m:ctrlPr>
                        <a:rPr lang="de-DE" sz="1200" b="0" i="1">
                          <a:latin typeface="Cambria Math" panose="02040503050406030204" pitchFamily="18" charset="0"/>
                        </a:rPr>
                      </m:ctrlPr>
                    </m:sSubPr>
                    <m:e>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r>
                        <a:rPr lang="de-DE" sz="1200" b="0" i="1">
                          <a:latin typeface="Cambria Math"/>
                        </a:rPr>
                        <m:t>∗</m:t>
                      </m:r>
                      <m:r>
                        <a:rPr lang="de-DE" sz="1200" b="0" i="1">
                          <a:latin typeface="Cambria Math"/>
                        </a:rPr>
                        <m:t>𝑍</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𝑌</m:t>
                      </m:r>
                    </m:e>
                    <m:sub>
                      <m:r>
                        <a:rPr lang="de-DE" sz="1200" b="0" i="1">
                          <a:latin typeface="Cambria Math"/>
                        </a:rPr>
                        <m:t>1</m:t>
                      </m:r>
                    </m:sub>
                  </m:sSub>
                  <m:r>
                    <a:rPr lang="de-DE" sz="1200" b="0" i="1">
                      <a:latin typeface="Cambria Math"/>
                    </a:rPr>
                    <m:t>∗</m:t>
                  </m:r>
                  <m:d>
                    <m:dPr>
                      <m:ctrlPr>
                        <a:rPr lang="de-DE" sz="1200" b="0" i="1">
                          <a:latin typeface="Cambria Math" panose="02040503050406030204" pitchFamily="18" charset="0"/>
                        </a:rPr>
                      </m:ctrlPr>
                    </m:dPr>
                    <m:e>
                      <m:f>
                        <m:fPr>
                          <m:ctrlPr>
                            <a:rPr lang="de-DE" sz="1200" b="0" i="1">
                              <a:latin typeface="Cambria Math" panose="02040503050406030204" pitchFamily="18" charset="0"/>
                            </a:rPr>
                          </m:ctrlPr>
                        </m:fPr>
                        <m:num>
                          <m:r>
                            <a:rPr lang="de-DE" sz="1200" b="0" i="1">
                              <a:latin typeface="Cambria Math"/>
                            </a:rPr>
                            <m:t>𝑏</m:t>
                          </m:r>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den>
                      </m:f>
                    </m:e>
                  </m:d>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4</m:t>
                      </m:r>
                    </m:sub>
                  </m:sSub>
                  <m:r>
                    <a:rPr lang="de-DE" sz="1200" b="0" i="1">
                      <a:latin typeface="Cambria Math"/>
                    </a:rPr>
                    <m:t> −</m:t>
                  </m:r>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2</m:t>
                      </m:r>
                    </m:sub>
                  </m:sSub>
                  <m:r>
                    <a:rPr lang="de-DE" sz="1200" b="0" i="1">
                      <a:latin typeface="Cambria Math"/>
                    </a:rPr>
                    <m:t>)</m:t>
                  </m:r>
                </m:oMath>
              </a14:m>
              <a:endParaRPr lang="en-US" sz="1200"/>
            </a:p>
          </xdr:txBody>
        </xdr:sp>
      </mc:Choice>
      <mc:Fallback xmlns="">
        <xdr:sp macro="" textlink="">
          <xdr:nvSpPr>
            <xdr:cNvPr id="70" name="Textfeld 69"/>
            <xdr:cNvSpPr txBox="1"/>
          </xdr:nvSpPr>
          <xdr:spPr>
            <a:xfrm>
              <a:off x="20869275" y="3292848"/>
              <a:ext cx="7586384"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0" i="0">
                  <a:latin typeface="+mn-lt"/>
                </a:rPr>
                <a:t>+</a:t>
              </a:r>
              <a:r>
                <a:rPr lang="de-DE" sz="1200" b="0" i="0">
                  <a:latin typeface="Cambria Math"/>
                </a:rPr>
                <a:t>𝜆_3∗𝑍_3∗𝑋_1 (𝑊_1−(𝜆_1+𝜆_2 ))−</a:t>
              </a:r>
              <a:r>
                <a:rPr lang="de-DE" sz="1200" b="0" i="0">
                  <a:solidFill>
                    <a:schemeClr val="tx1"/>
                  </a:solidFill>
                  <a:effectLst/>
                  <a:latin typeface="Cambria Math"/>
                  <a:ea typeface="+mn-ea"/>
                  <a:cs typeface="+mn-cs"/>
                </a:rPr>
                <a:t>𝜆_3∗𝑍_3∗𝑊_3 (𝑊_2−(𝜆_1+𝜆_2 ))</a:t>
              </a:r>
              <a:r>
                <a:rPr lang="de-DE" sz="1200" b="0" i="0">
                  <a:latin typeface="Cambria Math"/>
                </a:rPr>
                <a:t>+〖𝜆_3∗𝑍〗_3∗𝑌_1∗(𝑏/𝑉_3 )+𝑍_3∗𝜆_1 𝜆_2 𝜆_3 (𝑉_2∗𝑍_4  −𝑁_2)</a:t>
              </a:r>
              <a:endParaRPr lang="en-US" sz="1200"/>
            </a:p>
          </xdr:txBody>
        </xdr:sp>
      </mc:Fallback>
    </mc:AlternateContent>
    <xdr:clientData/>
  </xdr:oneCellAnchor>
  <xdr:oneCellAnchor>
    <xdr:from>
      <xdr:col>14</xdr:col>
      <xdr:colOff>2888316</xdr:colOff>
      <xdr:row>36</xdr:row>
      <xdr:rowOff>63874</xdr:rowOff>
    </xdr:from>
    <xdr:ext cx="2404221" cy="322909"/>
    <mc:AlternateContent xmlns:mc="http://schemas.openxmlformats.org/markup-compatibility/2006" xmlns:a14="http://schemas.microsoft.com/office/drawing/2010/main">
      <mc:Choice Requires="a14">
        <xdr:sp macro="" textlink="">
          <xdr:nvSpPr>
            <xdr:cNvPr id="71" name="Textfeld 70"/>
            <xdr:cNvSpPr txBox="1"/>
          </xdr:nvSpPr>
          <xdr:spPr>
            <a:xfrm>
              <a:off x="23757591" y="15837274"/>
              <a:ext cx="2404221" cy="322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acc>
                    <m:accPr>
                      <m:chr m:val="̇"/>
                      <m:ctrlPr>
                        <a:rPr lang="de-DE" sz="1400" i="1">
                          <a:latin typeface="Cambria Math" panose="02040503050406030204" pitchFamily="18" charset="0"/>
                        </a:rPr>
                      </m:ctrlPr>
                    </m:accPr>
                    <m:e>
                      <m:sSub>
                        <m:sSubPr>
                          <m:ctrlPr>
                            <a:rPr lang="de-DE" sz="1400" b="0" i="1">
                              <a:solidFill>
                                <a:schemeClr val="tx1"/>
                              </a:solidFill>
                              <a:effectLst/>
                              <a:latin typeface="Cambria Math" panose="02040503050406030204" pitchFamily="18" charset="0"/>
                              <a:ea typeface="+mn-ea"/>
                              <a:cs typeface="+mn-cs"/>
                            </a:rPr>
                          </m:ctrlPr>
                        </m:sSubPr>
                        <m:e>
                          <m:r>
                            <a:rPr lang="de-DE" sz="1400" b="0" i="1">
                              <a:solidFill>
                                <a:schemeClr val="tx1"/>
                              </a:solidFill>
                              <a:effectLst/>
                              <a:latin typeface="Cambria Math"/>
                              <a:ea typeface="+mn-ea"/>
                              <a:cs typeface="+mn-cs"/>
                            </a:rPr>
                            <m:t>𝑁</m:t>
                          </m:r>
                        </m:e>
                        <m:sub>
                          <m:r>
                            <a:rPr lang="de-DE" sz="1400" b="0" i="1">
                              <a:solidFill>
                                <a:schemeClr val="tx1"/>
                              </a:solidFill>
                              <a:effectLst/>
                              <a:latin typeface="Cambria Math"/>
                              <a:ea typeface="+mn-ea"/>
                              <a:cs typeface="+mn-cs"/>
                            </a:rPr>
                            <m:t>1</m:t>
                          </m:r>
                        </m:sub>
                      </m:sSub>
                    </m:e>
                  </m:acc>
                  <m:r>
                    <a:rPr lang="de-DE" sz="1400" b="0" i="1">
                      <a:latin typeface="Cambria Math"/>
                    </a:rPr>
                    <m:t>+</m:t>
                  </m:r>
                  <m:acc>
                    <m:accPr>
                      <m:chr m:val="̇"/>
                      <m:ctrlPr>
                        <a:rPr lang="de-DE" sz="1400" b="0" i="1">
                          <a:latin typeface="Cambria Math" panose="02040503050406030204" pitchFamily="18" charset="0"/>
                        </a:rPr>
                      </m:ctrlPr>
                    </m:accPr>
                    <m:e>
                      <m:sSub>
                        <m:sSubPr>
                          <m:ctrlPr>
                            <a:rPr lang="de-DE" sz="1400" b="0" i="1">
                              <a:latin typeface="Cambria Math" panose="02040503050406030204" pitchFamily="18" charset="0"/>
                            </a:rPr>
                          </m:ctrlPr>
                        </m:sSubPr>
                        <m:e>
                          <m:r>
                            <a:rPr lang="de-DE" sz="1400" b="0" i="1">
                              <a:latin typeface="Cambria Math"/>
                            </a:rPr>
                            <m:t>𝑁</m:t>
                          </m:r>
                        </m:e>
                        <m:sub>
                          <m:r>
                            <a:rPr lang="de-DE" sz="1400" b="0" i="1">
                              <a:latin typeface="Cambria Math"/>
                            </a:rPr>
                            <m:t>2</m:t>
                          </m:r>
                        </m:sub>
                      </m:sSub>
                    </m:e>
                  </m:acc>
                  <m:r>
                    <a:rPr lang="de-DE" sz="1400" b="0" i="1">
                      <a:latin typeface="Cambria Math"/>
                    </a:rPr>
                    <m:t>+</m:t>
                  </m:r>
                  <m:acc>
                    <m:accPr>
                      <m:chr m:val="̇"/>
                      <m:ctrlPr>
                        <a:rPr lang="de-DE" sz="1400" b="0" i="1">
                          <a:latin typeface="Cambria Math" panose="02040503050406030204" pitchFamily="18" charset="0"/>
                        </a:rPr>
                      </m:ctrlPr>
                    </m:accPr>
                    <m:e>
                      <m:sSub>
                        <m:sSubPr>
                          <m:ctrlPr>
                            <a:rPr lang="de-DE" sz="1400" b="0" i="1">
                              <a:solidFill>
                                <a:schemeClr val="tx1"/>
                              </a:solidFill>
                              <a:effectLst/>
                              <a:latin typeface="Cambria Math" panose="02040503050406030204" pitchFamily="18" charset="0"/>
                              <a:ea typeface="+mn-ea"/>
                              <a:cs typeface="+mn-cs"/>
                            </a:rPr>
                          </m:ctrlPr>
                        </m:sSubPr>
                        <m:e>
                          <m:r>
                            <a:rPr lang="de-DE" sz="1400" b="0" i="1">
                              <a:solidFill>
                                <a:schemeClr val="tx1"/>
                              </a:solidFill>
                              <a:effectLst/>
                              <a:latin typeface="Cambria Math"/>
                              <a:ea typeface="+mn-ea"/>
                              <a:cs typeface="+mn-cs"/>
                            </a:rPr>
                            <m:t>𝑁</m:t>
                          </m:r>
                        </m:e>
                        <m:sub>
                          <m:r>
                            <a:rPr lang="de-DE" sz="1400" b="0" i="1">
                              <a:solidFill>
                                <a:schemeClr val="tx1"/>
                              </a:solidFill>
                              <a:effectLst/>
                              <a:latin typeface="Cambria Math"/>
                              <a:ea typeface="+mn-ea"/>
                              <a:cs typeface="+mn-cs"/>
                            </a:rPr>
                            <m:t>3</m:t>
                          </m:r>
                        </m:sub>
                      </m:sSub>
                    </m:e>
                  </m:acc>
                  <m:r>
                    <a:rPr lang="de-DE" sz="1400" b="0" i="1">
                      <a:latin typeface="Cambria Math"/>
                    </a:rPr>
                    <m:t>+</m:t>
                  </m:r>
                  <m:acc>
                    <m:accPr>
                      <m:chr m:val="̇"/>
                      <m:ctrlPr>
                        <a:rPr lang="de-DE" sz="1400" b="0" i="1">
                          <a:latin typeface="Cambria Math" panose="02040503050406030204" pitchFamily="18" charset="0"/>
                        </a:rPr>
                      </m:ctrlPr>
                    </m:accPr>
                    <m:e>
                      <m:sSub>
                        <m:sSubPr>
                          <m:ctrlPr>
                            <a:rPr lang="de-DE" sz="1400" b="0" i="1">
                              <a:latin typeface="Cambria Math" panose="02040503050406030204" pitchFamily="18" charset="0"/>
                            </a:rPr>
                          </m:ctrlPr>
                        </m:sSubPr>
                        <m:e>
                          <m:r>
                            <a:rPr lang="de-DE" sz="1400" b="0" i="1">
                              <a:latin typeface="Cambria Math"/>
                            </a:rPr>
                            <m:t>𝑁</m:t>
                          </m:r>
                        </m:e>
                        <m:sub>
                          <m:r>
                            <a:rPr lang="de-DE" sz="1400" b="0" i="1">
                              <a:latin typeface="Cambria Math"/>
                            </a:rPr>
                            <m:t>4</m:t>
                          </m:r>
                        </m:sub>
                      </m:sSub>
                    </m:e>
                  </m:acc>
                  <m:r>
                    <a:rPr lang="de-DE" sz="1400" b="0" i="1">
                      <a:latin typeface="Cambria Math"/>
                    </a:rPr>
                    <m:t> ≝0</m:t>
                  </m:r>
                </m:oMath>
              </a14:m>
              <a:r>
                <a:rPr lang="en-US" sz="1400">
                  <a:effectLst/>
                </a:rPr>
                <a:t> </a:t>
              </a:r>
            </a:p>
          </xdr:txBody>
        </xdr:sp>
      </mc:Choice>
      <mc:Fallback xmlns="">
        <xdr:sp macro="" textlink="">
          <xdr:nvSpPr>
            <xdr:cNvPr id="71" name="Textfeld 70"/>
            <xdr:cNvSpPr txBox="1"/>
          </xdr:nvSpPr>
          <xdr:spPr>
            <a:xfrm>
              <a:off x="23757591" y="15837274"/>
              <a:ext cx="2404221" cy="3229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DE" sz="1400" i="0">
                  <a:latin typeface="Cambria Math"/>
                </a:rPr>
                <a:t>(</a:t>
              </a:r>
              <a:r>
                <a:rPr lang="de-DE" sz="1400" b="0" i="0">
                  <a:solidFill>
                    <a:schemeClr val="tx1"/>
                  </a:solidFill>
                  <a:effectLst/>
                  <a:latin typeface="Cambria Math"/>
                  <a:ea typeface="+mn-ea"/>
                  <a:cs typeface="+mn-cs"/>
                </a:rPr>
                <a:t>𝑁_1 ) ̇</a:t>
              </a:r>
              <a:r>
                <a:rPr lang="de-DE" sz="1400" b="0" i="0">
                  <a:latin typeface="Cambria Math"/>
                </a:rPr>
                <a:t>+(𝑁_2 ) ̇+(</a:t>
              </a:r>
              <a:r>
                <a:rPr lang="de-DE" sz="1400" b="0" i="0">
                  <a:solidFill>
                    <a:schemeClr val="tx1"/>
                  </a:solidFill>
                  <a:effectLst/>
                  <a:latin typeface="Cambria Math"/>
                  <a:ea typeface="+mn-ea"/>
                  <a:cs typeface="+mn-cs"/>
                </a:rPr>
                <a:t>𝑁_3 ) ̇</a:t>
              </a:r>
              <a:r>
                <a:rPr lang="de-DE" sz="1400" b="0" i="0">
                  <a:latin typeface="Cambria Math"/>
                </a:rPr>
                <a:t>+(𝑁_4 ) ̇  ≝0</a:t>
              </a:r>
              <a:r>
                <a:rPr lang="en-US" sz="1400">
                  <a:effectLst/>
                </a:rPr>
                <a:t> </a:t>
              </a:r>
            </a:p>
          </xdr:txBody>
        </xdr:sp>
      </mc:Fallback>
    </mc:AlternateContent>
    <xdr:clientData/>
  </xdr:oneCellAnchor>
  <xdr:oneCellAnchor>
    <xdr:from>
      <xdr:col>14</xdr:col>
      <xdr:colOff>37537</xdr:colOff>
      <xdr:row>10</xdr:row>
      <xdr:rowOff>8966</xdr:rowOff>
    </xdr:from>
    <xdr:ext cx="7821708" cy="401172"/>
    <mc:AlternateContent xmlns:mc="http://schemas.openxmlformats.org/markup-compatibility/2006" xmlns:a14="http://schemas.microsoft.com/office/drawing/2010/main">
      <mc:Choice Requires="a14">
        <xdr:sp macro="" textlink="">
          <xdr:nvSpPr>
            <xdr:cNvPr id="75" name="Textfeld 74"/>
            <xdr:cNvSpPr txBox="1"/>
          </xdr:nvSpPr>
          <xdr:spPr>
            <a:xfrm>
              <a:off x="21183037" y="4152341"/>
              <a:ext cx="7821708"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de-DE" sz="1100" b="0" i="1">
                        <a:solidFill>
                          <a:schemeClr val="tx1"/>
                        </a:solidFill>
                        <a:effectLst/>
                        <a:latin typeface="Cambria Math"/>
                        <a:ea typeface="+mn-ea"/>
                        <a:cs typeface="+mn-cs"/>
                      </a:rPr>
                      <m:t>+</m:t>
                    </m:r>
                    <m:sSub>
                      <m:sSubPr>
                        <m:ctrlPr>
                          <a:rPr lang="de-DE" sz="1100" b="0" i="1">
                            <a:solidFill>
                              <a:schemeClr val="tx1"/>
                            </a:solidFill>
                            <a:effectLst/>
                            <a:latin typeface="Cambria Math" panose="02040503050406030204" pitchFamily="18" charset="0"/>
                            <a:ea typeface="+mn-ea"/>
                            <a:cs typeface="+mn-cs"/>
                          </a:rPr>
                        </m:ctrlPr>
                      </m:sSubPr>
                      <m:e>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1</m:t>
                            </m:r>
                          </m:sub>
                        </m:sSub>
                        <m:r>
                          <a:rPr lang="de-DE" sz="1100" b="0" i="1">
                            <a:solidFill>
                              <a:schemeClr val="tx1"/>
                            </a:solidFill>
                            <a:effectLst/>
                            <a:latin typeface="Cambria Math"/>
                            <a:ea typeface="+mn-ea"/>
                            <a:cs typeface="+mn-cs"/>
                          </a:rPr>
                          <m:t>∗</m:t>
                        </m:r>
                        <m:r>
                          <a:rPr lang="de-DE" sz="1100" b="0" i="1">
                            <a:solidFill>
                              <a:schemeClr val="tx1"/>
                            </a:solidFill>
                            <a:effectLst/>
                            <a:latin typeface="Cambria Math"/>
                            <a:ea typeface="+mn-ea"/>
                            <a:cs typeface="+mn-cs"/>
                          </a:rPr>
                          <m:t>𝑍</m:t>
                        </m:r>
                      </m:e>
                      <m:sub>
                        <m:r>
                          <a:rPr lang="de-DE" sz="1100" b="0" i="1">
                            <a:solidFill>
                              <a:schemeClr val="tx1"/>
                            </a:solidFill>
                            <a:effectLst/>
                            <a:latin typeface="Cambria Math"/>
                            <a:ea typeface="+mn-ea"/>
                            <a:cs typeface="+mn-cs"/>
                          </a:rPr>
                          <m:t>1</m:t>
                        </m:r>
                      </m:sub>
                    </m:sSub>
                    <m:r>
                      <a:rPr lang="de-DE" sz="1100" b="0" i="1">
                        <a:solidFill>
                          <a:schemeClr val="tx1"/>
                        </a:solidFill>
                        <a:effectLst/>
                        <a:latin typeface="Cambria Math"/>
                        <a:ea typeface="+mn-ea"/>
                        <a:cs typeface="+mn-cs"/>
                      </a:rPr>
                      <m:t>∗</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𝑋</m:t>
                        </m:r>
                      </m:e>
                      <m:sub>
                        <m:r>
                          <a:rPr lang="de-DE" sz="1100" b="0" i="1">
                            <a:solidFill>
                              <a:schemeClr val="tx1"/>
                            </a:solidFill>
                            <a:effectLst/>
                            <a:latin typeface="Cambria Math"/>
                            <a:ea typeface="+mn-ea"/>
                            <a:cs typeface="+mn-cs"/>
                          </a:rPr>
                          <m:t>1</m:t>
                        </m:r>
                      </m:sub>
                    </m:sSub>
                    <m:r>
                      <a:rPr lang="de-DE" sz="1100" b="0" i="1">
                        <a:solidFill>
                          <a:schemeClr val="tx1"/>
                        </a:solidFill>
                        <a:effectLst/>
                        <a:latin typeface="Cambria Math"/>
                        <a:ea typeface="+mn-ea"/>
                        <a:cs typeface="+mn-cs"/>
                      </a:rPr>
                      <m:t>∗</m:t>
                    </m:r>
                    <m:d>
                      <m:dPr>
                        <m:ctrlPr>
                          <a:rPr lang="de-DE" sz="1100" b="0" i="1">
                            <a:solidFill>
                              <a:schemeClr val="tx1"/>
                            </a:solidFill>
                            <a:effectLst/>
                            <a:latin typeface="Cambria Math" panose="02040503050406030204" pitchFamily="18" charset="0"/>
                            <a:ea typeface="+mn-ea"/>
                            <a:cs typeface="+mn-cs"/>
                          </a:rPr>
                        </m:ctrlPr>
                      </m:dPr>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𝑏</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2</m:t>
                                </m:r>
                              </m:sub>
                            </m:sSub>
                          </m:den>
                        </m:f>
                      </m:e>
                    </m:d>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𝑊</m:t>
                        </m:r>
                      </m:e>
                      <m:sub>
                        <m:r>
                          <a:rPr lang="de-DE" sz="1200" b="0" i="1">
                            <a:latin typeface="Cambria Math"/>
                          </a:rPr>
                          <m:t>3</m:t>
                        </m:r>
                      </m:sub>
                    </m:sSub>
                    <m:r>
                      <a:rPr lang="de-DE" sz="1200" b="0" i="1">
                        <a:latin typeface="Cambria Math"/>
                      </a:rPr>
                      <m:t>∗</m:t>
                    </m:r>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𝑈</m:t>
                            </m:r>
                          </m:e>
                          <m:sub>
                            <m:r>
                              <a:rPr lang="de-DE" sz="1200" b="0" i="1">
                                <a:latin typeface="Cambria Math"/>
                              </a:rPr>
                              <m:t>2</m:t>
                            </m:r>
                          </m:sub>
                        </m:sSub>
                        <m:r>
                          <a:rPr lang="de-DE" sz="1200" b="0" i="1">
                            <a:latin typeface="Cambria Math"/>
                          </a:rPr>
                          <m:t>−</m:t>
                        </m:r>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e>
                        </m:d>
                      </m:e>
                    </m:d>
                    <m:r>
                      <a:rPr lang="de-DE" sz="1200" b="0" i="1">
                        <a:latin typeface="Cambria Math"/>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1</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𝑍</m:t>
                        </m:r>
                      </m:e>
                      <m:sub>
                        <m:r>
                          <a:rPr lang="de-DE" sz="1200" b="0" i="1">
                            <a:solidFill>
                              <a:schemeClr val="tx1"/>
                            </a:solidFill>
                            <a:effectLst/>
                            <a:latin typeface="Cambria Math"/>
                            <a:ea typeface="+mn-ea"/>
                            <a:cs typeface="+mn-cs"/>
                          </a:rPr>
                          <m:t>1</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𝑈</m:t>
                        </m:r>
                      </m:e>
                      <m:sub>
                        <m:r>
                          <a:rPr lang="de-DE" sz="1200" b="0" i="1">
                            <a:solidFill>
                              <a:schemeClr val="tx1"/>
                            </a:solidFill>
                            <a:effectLst/>
                            <a:latin typeface="Cambria Math"/>
                            <a:ea typeface="+mn-ea"/>
                            <a:cs typeface="+mn-cs"/>
                          </a:rPr>
                          <m:t>1</m:t>
                        </m:r>
                      </m:sub>
                    </m:sSub>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𝑈</m:t>
                            </m:r>
                          </m:e>
                          <m:sub>
                            <m:r>
                              <a:rPr lang="de-DE" sz="1200" b="0" i="1">
                                <a:solidFill>
                                  <a:schemeClr val="tx1"/>
                                </a:solidFill>
                                <a:effectLst/>
                                <a:latin typeface="Cambria Math"/>
                                <a:ea typeface="+mn-ea"/>
                                <a:cs typeface="+mn-cs"/>
                              </a:rPr>
                              <m:t>3</m:t>
                            </m:r>
                          </m:sub>
                        </m:sSub>
                        <m:r>
                          <a:rPr lang="de-DE" sz="1200" b="0" i="1">
                            <a:solidFill>
                              <a:schemeClr val="tx1"/>
                            </a:solidFill>
                            <a:effectLst/>
                            <a:latin typeface="Cambria Math"/>
                            <a:ea typeface="+mn-ea"/>
                            <a:cs typeface="+mn-cs"/>
                          </a:rPr>
                          <m:t>−</m:t>
                        </m:r>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2</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3</m:t>
                                </m:r>
                              </m:sub>
                            </m:sSub>
                          </m:e>
                        </m:d>
                      </m:e>
                    </m:d>
                    <m:r>
                      <a:rPr lang="de-DE" sz="1200" b="0" i="1">
                        <a:solidFill>
                          <a:schemeClr val="tx1"/>
                        </a:solidFill>
                        <a:effectLst/>
                        <a:latin typeface="Cambria Math"/>
                        <a:ea typeface="+mn-ea"/>
                        <a:cs typeface="+mn-cs"/>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4</m:t>
                        </m:r>
                      </m:sub>
                    </m:sSub>
                    <m:r>
                      <a:rPr lang="de-DE" sz="1200" b="0" i="1">
                        <a:latin typeface="Cambria Math"/>
                      </a:rPr>
                      <m:t> −</m:t>
                    </m:r>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r>
                      <a:rPr lang="de-DE" sz="1200" b="0" i="1">
                        <a:latin typeface="Cambria Math"/>
                      </a:rPr>
                      <m:t>)</m:t>
                    </m:r>
                  </m:oMath>
                </m:oMathPara>
              </a14:m>
              <a:endParaRPr lang="en-US" sz="1200"/>
            </a:p>
          </xdr:txBody>
        </xdr:sp>
      </mc:Choice>
      <mc:Fallback xmlns="">
        <xdr:sp macro="" textlink="">
          <xdr:nvSpPr>
            <xdr:cNvPr id="75" name="Textfeld 74"/>
            <xdr:cNvSpPr txBox="1"/>
          </xdr:nvSpPr>
          <xdr:spPr>
            <a:xfrm>
              <a:off x="21183037" y="4152341"/>
              <a:ext cx="7821708"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100" b="0" i="0">
                  <a:solidFill>
                    <a:schemeClr val="tx1"/>
                  </a:solidFill>
                  <a:effectLst/>
                  <a:latin typeface="Cambria Math"/>
                  <a:ea typeface="+mn-ea"/>
                  <a:cs typeface="+mn-cs"/>
                </a:rPr>
                <a:t>+〖𝜆_1∗𝑍〗_1∗𝑋_1∗(𝑏/𝑉_2 )</a:t>
              </a:r>
              <a:r>
                <a:rPr lang="de-DE" sz="1200" b="0" i="0">
                  <a:latin typeface="Cambria Math"/>
                </a:rPr>
                <a:t>−𝜆_1∗𝑍_1∗𝑊_3∗(𝑈_2−(𝜆_2+𝜆_3 ))+</a:t>
              </a:r>
              <a:r>
                <a:rPr lang="de-DE" sz="1200" b="0" i="0">
                  <a:solidFill>
                    <a:schemeClr val="tx1"/>
                  </a:solidFill>
                  <a:effectLst/>
                  <a:latin typeface="Cambria Math"/>
                  <a:ea typeface="+mn-ea"/>
                  <a:cs typeface="+mn-cs"/>
                </a:rPr>
                <a:t>𝜆_1∗𝑍_1∗𝑈_1 (𝑈_3−(𝜆_2+𝜆_3 ))−</a:t>
              </a:r>
              <a:r>
                <a:rPr lang="de-DE" sz="1200" b="0" i="0">
                  <a:latin typeface="Cambria Math"/>
                </a:rPr>
                <a:t>𝑍_1∗𝜆_1 𝜆_2 𝜆_3 (𝑉_3∗𝑍_4  −𝑁_3)</a:t>
              </a:r>
              <a:endParaRPr lang="en-US" sz="1200"/>
            </a:p>
          </xdr:txBody>
        </xdr:sp>
      </mc:Fallback>
    </mc:AlternateContent>
    <xdr:clientData/>
  </xdr:oneCellAnchor>
  <xdr:oneCellAnchor>
    <xdr:from>
      <xdr:col>14</xdr:col>
      <xdr:colOff>11205</xdr:colOff>
      <xdr:row>11</xdr:row>
      <xdr:rowOff>33618</xdr:rowOff>
    </xdr:from>
    <xdr:ext cx="7821708" cy="401172"/>
    <mc:AlternateContent xmlns:mc="http://schemas.openxmlformats.org/markup-compatibility/2006" xmlns:a14="http://schemas.microsoft.com/office/drawing/2010/main">
      <mc:Choice Requires="a14">
        <xdr:sp macro="" textlink="">
          <xdr:nvSpPr>
            <xdr:cNvPr id="76" name="Textfeld 75"/>
            <xdr:cNvSpPr txBox="1"/>
          </xdr:nvSpPr>
          <xdr:spPr>
            <a:xfrm>
              <a:off x="21156705" y="4615143"/>
              <a:ext cx="7821708"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de-DE" sz="1100" b="0" i="1">
                        <a:solidFill>
                          <a:schemeClr val="tx1"/>
                        </a:solidFill>
                        <a:effectLst/>
                        <a:latin typeface="Cambria Math"/>
                        <a:ea typeface="+mn-ea"/>
                        <a:cs typeface="+mn-cs"/>
                      </a:rPr>
                      <m:t>−</m:t>
                    </m:r>
                    <m:sSub>
                      <m:sSubPr>
                        <m:ctrlPr>
                          <a:rPr lang="de-DE" sz="1100" b="0" i="1">
                            <a:solidFill>
                              <a:schemeClr val="tx1"/>
                            </a:solidFill>
                            <a:effectLst/>
                            <a:latin typeface="Cambria Math" panose="02040503050406030204" pitchFamily="18" charset="0"/>
                            <a:ea typeface="+mn-ea"/>
                            <a:cs typeface="+mn-cs"/>
                          </a:rPr>
                        </m:ctrlPr>
                      </m:sSubPr>
                      <m:e>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2</m:t>
                            </m:r>
                          </m:sub>
                        </m:sSub>
                        <m:r>
                          <a:rPr lang="de-DE" sz="1100" b="0" i="1">
                            <a:solidFill>
                              <a:schemeClr val="tx1"/>
                            </a:solidFill>
                            <a:effectLst/>
                            <a:latin typeface="Cambria Math"/>
                            <a:ea typeface="+mn-ea"/>
                            <a:cs typeface="+mn-cs"/>
                          </a:rPr>
                          <m:t>∗</m:t>
                        </m:r>
                        <m:r>
                          <a:rPr lang="de-DE" sz="1100" b="0" i="1">
                            <a:solidFill>
                              <a:schemeClr val="tx1"/>
                            </a:solidFill>
                            <a:effectLst/>
                            <a:latin typeface="Cambria Math"/>
                            <a:ea typeface="+mn-ea"/>
                            <a:cs typeface="+mn-cs"/>
                          </a:rPr>
                          <m:t>𝑍</m:t>
                        </m:r>
                      </m:e>
                      <m:sub>
                        <m:r>
                          <a:rPr lang="de-DE" sz="1100" b="0" i="1">
                            <a:solidFill>
                              <a:schemeClr val="tx1"/>
                            </a:solidFill>
                            <a:effectLst/>
                            <a:latin typeface="Cambria Math"/>
                            <a:ea typeface="+mn-ea"/>
                            <a:cs typeface="+mn-cs"/>
                          </a:rPr>
                          <m:t>2</m:t>
                        </m:r>
                      </m:sub>
                    </m:sSub>
                    <m:r>
                      <a:rPr lang="de-DE" sz="1100" b="0" i="1">
                        <a:solidFill>
                          <a:schemeClr val="tx1"/>
                        </a:solidFill>
                        <a:effectLst/>
                        <a:latin typeface="Cambria Math"/>
                        <a:ea typeface="+mn-ea"/>
                        <a:cs typeface="+mn-cs"/>
                      </a:rPr>
                      <m:t>∗</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𝑋</m:t>
                        </m:r>
                      </m:e>
                      <m:sub>
                        <m:r>
                          <a:rPr lang="de-DE" sz="1100" b="0" i="1">
                            <a:solidFill>
                              <a:schemeClr val="tx1"/>
                            </a:solidFill>
                            <a:effectLst/>
                            <a:latin typeface="Cambria Math"/>
                            <a:ea typeface="+mn-ea"/>
                            <a:cs typeface="+mn-cs"/>
                          </a:rPr>
                          <m:t>1</m:t>
                        </m:r>
                      </m:sub>
                    </m:sSub>
                    <m:r>
                      <a:rPr lang="de-DE" sz="1100" b="0" i="1">
                        <a:solidFill>
                          <a:schemeClr val="tx1"/>
                        </a:solidFill>
                        <a:effectLst/>
                        <a:latin typeface="Cambria Math"/>
                        <a:ea typeface="+mn-ea"/>
                        <a:cs typeface="+mn-cs"/>
                      </a:rPr>
                      <m:t>∗</m:t>
                    </m:r>
                    <m:d>
                      <m:dPr>
                        <m:ctrlPr>
                          <a:rPr lang="de-DE" sz="1100" b="0" i="1">
                            <a:solidFill>
                              <a:schemeClr val="tx1"/>
                            </a:solidFill>
                            <a:effectLst/>
                            <a:latin typeface="Cambria Math" panose="02040503050406030204" pitchFamily="18" charset="0"/>
                            <a:ea typeface="+mn-ea"/>
                            <a:cs typeface="+mn-cs"/>
                          </a:rPr>
                        </m:ctrlPr>
                      </m:dPr>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𝑏</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2</m:t>
                                </m:r>
                              </m:sub>
                            </m:sSub>
                          </m:den>
                        </m:f>
                      </m:e>
                    </m:d>
                    <m:r>
                      <a:rPr lang="de-DE" sz="1100" b="0" i="1">
                        <a:solidFill>
                          <a:schemeClr val="tx1"/>
                        </a:solidFill>
                        <a:effectLst/>
                        <a:latin typeface="Cambria Math"/>
                        <a:ea typeface="+mn-ea"/>
                        <a:cs typeface="+mn-cs"/>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𝑊</m:t>
                        </m:r>
                      </m:e>
                      <m:sub>
                        <m:r>
                          <a:rPr lang="de-DE" sz="1200" b="0" i="1">
                            <a:latin typeface="Cambria Math"/>
                          </a:rPr>
                          <m:t>3</m:t>
                        </m:r>
                      </m:sub>
                    </m:sSub>
                    <m:r>
                      <a:rPr lang="de-DE" sz="1200" b="0" i="1">
                        <a:latin typeface="Cambria Math"/>
                      </a:rPr>
                      <m:t>∗</m:t>
                    </m:r>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𝑈</m:t>
                            </m:r>
                          </m:e>
                          <m:sub>
                            <m:r>
                              <a:rPr lang="de-DE" sz="1200" b="0" i="1">
                                <a:latin typeface="Cambria Math"/>
                              </a:rPr>
                              <m:t>2</m:t>
                            </m:r>
                          </m:sub>
                        </m:sSub>
                        <m:r>
                          <a:rPr lang="de-DE" sz="1200" b="0" i="1">
                            <a:latin typeface="Cambria Math"/>
                          </a:rPr>
                          <m:t>−</m:t>
                        </m:r>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e>
                        </m:d>
                      </m:e>
                    </m:d>
                    <m:r>
                      <a:rPr lang="de-DE" sz="1200" b="0" i="1">
                        <a:latin typeface="Cambria Math"/>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2</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𝑍</m:t>
                        </m:r>
                      </m:e>
                      <m:sub>
                        <m:r>
                          <a:rPr lang="de-DE" sz="1200" b="0" i="1">
                            <a:solidFill>
                              <a:schemeClr val="tx1"/>
                            </a:solidFill>
                            <a:effectLst/>
                            <a:latin typeface="Cambria Math"/>
                            <a:ea typeface="+mn-ea"/>
                            <a:cs typeface="+mn-cs"/>
                          </a:rPr>
                          <m:t>2</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𝑈</m:t>
                        </m:r>
                      </m:e>
                      <m:sub>
                        <m:r>
                          <a:rPr lang="de-DE" sz="1200" b="0" i="1">
                            <a:solidFill>
                              <a:schemeClr val="tx1"/>
                            </a:solidFill>
                            <a:effectLst/>
                            <a:latin typeface="Cambria Math"/>
                            <a:ea typeface="+mn-ea"/>
                            <a:cs typeface="+mn-cs"/>
                          </a:rPr>
                          <m:t>1</m:t>
                        </m:r>
                      </m:sub>
                    </m:sSub>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𝑈</m:t>
                            </m:r>
                          </m:e>
                          <m:sub>
                            <m:r>
                              <a:rPr lang="de-DE" sz="1200" b="0" i="1">
                                <a:solidFill>
                                  <a:schemeClr val="tx1"/>
                                </a:solidFill>
                                <a:effectLst/>
                                <a:latin typeface="Cambria Math"/>
                                <a:ea typeface="+mn-ea"/>
                                <a:cs typeface="+mn-cs"/>
                              </a:rPr>
                              <m:t>3</m:t>
                            </m:r>
                          </m:sub>
                        </m:sSub>
                        <m:r>
                          <a:rPr lang="de-DE" sz="1200" b="0" i="1">
                            <a:solidFill>
                              <a:schemeClr val="tx1"/>
                            </a:solidFill>
                            <a:effectLst/>
                            <a:latin typeface="Cambria Math"/>
                            <a:ea typeface="+mn-ea"/>
                            <a:cs typeface="+mn-cs"/>
                          </a:rPr>
                          <m:t>−</m:t>
                        </m:r>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1</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3</m:t>
                                </m:r>
                              </m:sub>
                            </m:sSub>
                          </m:e>
                        </m:d>
                      </m:e>
                    </m:d>
                    <m:r>
                      <a:rPr lang="de-DE" sz="1200" b="0" i="1">
                        <a:solidFill>
                          <a:schemeClr val="tx1"/>
                        </a:solidFill>
                        <a:effectLst/>
                        <a:latin typeface="Cambria Math"/>
                        <a:ea typeface="+mn-ea"/>
                        <a:cs typeface="+mn-cs"/>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2</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4</m:t>
                        </m:r>
                      </m:sub>
                    </m:sSub>
                    <m:r>
                      <a:rPr lang="de-DE" sz="1200" b="0" i="1">
                        <a:latin typeface="Cambria Math"/>
                      </a:rPr>
                      <m:t> −</m:t>
                    </m:r>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r>
                      <a:rPr lang="de-DE" sz="1200" b="0" i="1">
                        <a:latin typeface="Cambria Math"/>
                      </a:rPr>
                      <m:t>)</m:t>
                    </m:r>
                  </m:oMath>
                </m:oMathPara>
              </a14:m>
              <a:endParaRPr lang="en-US" sz="1200"/>
            </a:p>
          </xdr:txBody>
        </xdr:sp>
      </mc:Choice>
      <mc:Fallback xmlns="">
        <xdr:sp macro="" textlink="">
          <xdr:nvSpPr>
            <xdr:cNvPr id="76" name="Textfeld 75"/>
            <xdr:cNvSpPr txBox="1"/>
          </xdr:nvSpPr>
          <xdr:spPr>
            <a:xfrm>
              <a:off x="21156705" y="4615143"/>
              <a:ext cx="7821708"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100" b="0" i="0">
                  <a:solidFill>
                    <a:schemeClr val="tx1"/>
                  </a:solidFill>
                  <a:effectLst/>
                  <a:latin typeface="Cambria Math"/>
                  <a:ea typeface="+mn-ea"/>
                  <a:cs typeface="+mn-cs"/>
                </a:rPr>
                <a:t>−〖𝜆_2∗𝑍〗_2∗𝑋_1∗(𝑏/𝑉_2 )+</a:t>
              </a:r>
              <a:r>
                <a:rPr lang="de-DE" sz="1200" b="0" i="0">
                  <a:latin typeface="Cambria Math"/>
                </a:rPr>
                <a:t>𝜆_2∗𝑍_2∗𝑊_3∗(𝑈_2−(𝜆_1+𝜆_3 ))−</a:t>
              </a:r>
              <a:r>
                <a:rPr lang="de-DE" sz="1200" b="0" i="0">
                  <a:solidFill>
                    <a:schemeClr val="tx1"/>
                  </a:solidFill>
                  <a:effectLst/>
                  <a:latin typeface="Cambria Math"/>
                  <a:ea typeface="+mn-ea"/>
                  <a:cs typeface="+mn-cs"/>
                </a:rPr>
                <a:t>𝜆_2∗𝑍_2∗𝑈_1 (𝑈_3−(𝜆_1+𝜆_3 ))+</a:t>
              </a:r>
              <a:r>
                <a:rPr lang="de-DE" sz="1200" b="0" i="0">
                  <a:latin typeface="Cambria Math"/>
                </a:rPr>
                <a:t>𝑍_2∗𝜆_1 𝜆_2 𝜆_3 (𝑉_3∗𝑍_4  −𝑁_3)</a:t>
              </a:r>
              <a:endParaRPr lang="en-US" sz="1200"/>
            </a:p>
          </xdr:txBody>
        </xdr:sp>
      </mc:Fallback>
    </mc:AlternateContent>
    <xdr:clientData/>
  </xdr:oneCellAnchor>
  <xdr:oneCellAnchor>
    <xdr:from>
      <xdr:col>14</xdr:col>
      <xdr:colOff>0</xdr:colOff>
      <xdr:row>12</xdr:row>
      <xdr:rowOff>0</xdr:rowOff>
    </xdr:from>
    <xdr:ext cx="7821708" cy="401172"/>
    <mc:AlternateContent xmlns:mc="http://schemas.openxmlformats.org/markup-compatibility/2006" xmlns:a14="http://schemas.microsoft.com/office/drawing/2010/main">
      <mc:Choice Requires="a14">
        <xdr:sp macro="" textlink="">
          <xdr:nvSpPr>
            <xdr:cNvPr id="77" name="Textfeld 76"/>
            <xdr:cNvSpPr txBox="1"/>
          </xdr:nvSpPr>
          <xdr:spPr>
            <a:xfrm>
              <a:off x="21145500" y="5029200"/>
              <a:ext cx="7821708"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de-DE" sz="1100" b="0" i="1">
                        <a:solidFill>
                          <a:schemeClr val="tx1"/>
                        </a:solidFill>
                        <a:effectLst/>
                        <a:latin typeface="Cambria Math"/>
                        <a:ea typeface="+mn-ea"/>
                        <a:cs typeface="+mn-cs"/>
                      </a:rPr>
                      <m:t>+</m:t>
                    </m:r>
                    <m:sSub>
                      <m:sSubPr>
                        <m:ctrlPr>
                          <a:rPr lang="de-DE" sz="1100" b="0" i="1">
                            <a:solidFill>
                              <a:schemeClr val="tx1"/>
                            </a:solidFill>
                            <a:effectLst/>
                            <a:latin typeface="Cambria Math" panose="02040503050406030204" pitchFamily="18" charset="0"/>
                            <a:ea typeface="+mn-ea"/>
                            <a:cs typeface="+mn-cs"/>
                          </a:rPr>
                        </m:ctrlPr>
                      </m:sSubPr>
                      <m:e>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𝜆</m:t>
                            </m:r>
                          </m:e>
                          <m:sub>
                            <m:r>
                              <a:rPr lang="de-DE" sz="1100" b="0" i="1">
                                <a:solidFill>
                                  <a:schemeClr val="tx1"/>
                                </a:solidFill>
                                <a:effectLst/>
                                <a:latin typeface="Cambria Math"/>
                                <a:ea typeface="+mn-ea"/>
                                <a:cs typeface="+mn-cs"/>
                              </a:rPr>
                              <m:t>3</m:t>
                            </m:r>
                          </m:sub>
                        </m:sSub>
                        <m:r>
                          <a:rPr lang="de-DE" sz="1100" b="0" i="1">
                            <a:solidFill>
                              <a:schemeClr val="tx1"/>
                            </a:solidFill>
                            <a:effectLst/>
                            <a:latin typeface="Cambria Math"/>
                            <a:ea typeface="+mn-ea"/>
                            <a:cs typeface="+mn-cs"/>
                          </a:rPr>
                          <m:t>∗</m:t>
                        </m:r>
                        <m:r>
                          <a:rPr lang="de-DE" sz="1100" b="0" i="1">
                            <a:solidFill>
                              <a:schemeClr val="tx1"/>
                            </a:solidFill>
                            <a:effectLst/>
                            <a:latin typeface="Cambria Math"/>
                            <a:ea typeface="+mn-ea"/>
                            <a:cs typeface="+mn-cs"/>
                          </a:rPr>
                          <m:t>𝑍</m:t>
                        </m:r>
                      </m:e>
                      <m:sub>
                        <m:r>
                          <a:rPr lang="de-DE" sz="1100" b="0" i="1">
                            <a:solidFill>
                              <a:schemeClr val="tx1"/>
                            </a:solidFill>
                            <a:effectLst/>
                            <a:latin typeface="Cambria Math"/>
                            <a:ea typeface="+mn-ea"/>
                            <a:cs typeface="+mn-cs"/>
                          </a:rPr>
                          <m:t>3</m:t>
                        </m:r>
                      </m:sub>
                    </m:sSub>
                    <m:r>
                      <a:rPr lang="de-DE" sz="1100" b="0" i="1">
                        <a:solidFill>
                          <a:schemeClr val="tx1"/>
                        </a:solidFill>
                        <a:effectLst/>
                        <a:latin typeface="Cambria Math"/>
                        <a:ea typeface="+mn-ea"/>
                        <a:cs typeface="+mn-cs"/>
                      </a:rPr>
                      <m:t>∗</m:t>
                    </m:r>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𝑋</m:t>
                        </m:r>
                      </m:e>
                      <m:sub>
                        <m:r>
                          <a:rPr lang="de-DE" sz="1100" b="0" i="1">
                            <a:solidFill>
                              <a:schemeClr val="tx1"/>
                            </a:solidFill>
                            <a:effectLst/>
                            <a:latin typeface="Cambria Math"/>
                            <a:ea typeface="+mn-ea"/>
                            <a:cs typeface="+mn-cs"/>
                          </a:rPr>
                          <m:t>1</m:t>
                        </m:r>
                      </m:sub>
                    </m:sSub>
                    <m:r>
                      <a:rPr lang="de-DE" sz="1100" b="0" i="1">
                        <a:solidFill>
                          <a:schemeClr val="tx1"/>
                        </a:solidFill>
                        <a:effectLst/>
                        <a:latin typeface="Cambria Math"/>
                        <a:ea typeface="+mn-ea"/>
                        <a:cs typeface="+mn-cs"/>
                      </a:rPr>
                      <m:t>∗</m:t>
                    </m:r>
                    <m:d>
                      <m:dPr>
                        <m:ctrlPr>
                          <a:rPr lang="de-DE" sz="1100" b="0" i="1">
                            <a:solidFill>
                              <a:schemeClr val="tx1"/>
                            </a:solidFill>
                            <a:effectLst/>
                            <a:latin typeface="Cambria Math" panose="02040503050406030204" pitchFamily="18" charset="0"/>
                            <a:ea typeface="+mn-ea"/>
                            <a:cs typeface="+mn-cs"/>
                          </a:rPr>
                        </m:ctrlPr>
                      </m:dPr>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𝑏</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2</m:t>
                                </m:r>
                              </m:sub>
                            </m:sSub>
                          </m:den>
                        </m:f>
                      </m:e>
                    </m:d>
                    <m:r>
                      <a:rPr lang="de-DE" sz="1100" b="0" i="1">
                        <a:solidFill>
                          <a:schemeClr val="tx1"/>
                        </a:solidFill>
                        <a:effectLst/>
                        <a:latin typeface="Cambria Math"/>
                        <a:ea typeface="+mn-ea"/>
                        <a:cs typeface="+mn-cs"/>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𝑊</m:t>
                        </m:r>
                      </m:e>
                      <m:sub>
                        <m:r>
                          <a:rPr lang="de-DE" sz="1200" b="0" i="1">
                            <a:latin typeface="Cambria Math"/>
                          </a:rPr>
                          <m:t>3</m:t>
                        </m:r>
                      </m:sub>
                    </m:sSub>
                    <m:r>
                      <a:rPr lang="de-DE" sz="1200" b="0" i="1">
                        <a:latin typeface="Cambria Math"/>
                      </a:rPr>
                      <m:t>∗</m:t>
                    </m:r>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𝑈</m:t>
                            </m:r>
                          </m:e>
                          <m:sub>
                            <m:r>
                              <a:rPr lang="de-DE" sz="1200" b="0" i="1">
                                <a:latin typeface="Cambria Math"/>
                              </a:rPr>
                              <m:t>2</m:t>
                            </m:r>
                          </m:sub>
                        </m:sSub>
                        <m:r>
                          <a:rPr lang="de-DE" sz="1200" b="0" i="1">
                            <a:latin typeface="Cambria Math"/>
                          </a:rPr>
                          <m:t>−</m:t>
                        </m:r>
                        <m:d>
                          <m:dPr>
                            <m:ctrlPr>
                              <a:rPr lang="de-DE" sz="1200" b="0" i="1">
                                <a:latin typeface="Cambria Math" panose="02040503050406030204" pitchFamily="18" charset="0"/>
                              </a:rPr>
                            </m:ctrlPr>
                          </m:dPr>
                          <m:e>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e>
                        </m:d>
                      </m:e>
                    </m:d>
                    <m:r>
                      <a:rPr lang="de-DE" sz="1200" b="0" i="1">
                        <a:latin typeface="Cambria Math"/>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3</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𝑍</m:t>
                        </m:r>
                      </m:e>
                      <m:sub>
                        <m:r>
                          <a:rPr lang="de-DE" sz="1200" b="0" i="1">
                            <a:solidFill>
                              <a:schemeClr val="tx1"/>
                            </a:solidFill>
                            <a:effectLst/>
                            <a:latin typeface="Cambria Math"/>
                            <a:ea typeface="+mn-ea"/>
                            <a:cs typeface="+mn-cs"/>
                          </a:rPr>
                          <m:t>3</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𝑈</m:t>
                        </m:r>
                      </m:e>
                      <m:sub>
                        <m:r>
                          <a:rPr lang="de-DE" sz="1200" b="0" i="1">
                            <a:solidFill>
                              <a:schemeClr val="tx1"/>
                            </a:solidFill>
                            <a:effectLst/>
                            <a:latin typeface="Cambria Math"/>
                            <a:ea typeface="+mn-ea"/>
                            <a:cs typeface="+mn-cs"/>
                          </a:rPr>
                          <m:t>1</m:t>
                        </m:r>
                      </m:sub>
                    </m:sSub>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𝑈</m:t>
                            </m:r>
                          </m:e>
                          <m:sub>
                            <m:r>
                              <a:rPr lang="de-DE" sz="1200" b="0" i="1">
                                <a:solidFill>
                                  <a:schemeClr val="tx1"/>
                                </a:solidFill>
                                <a:effectLst/>
                                <a:latin typeface="Cambria Math"/>
                                <a:ea typeface="+mn-ea"/>
                                <a:cs typeface="+mn-cs"/>
                              </a:rPr>
                              <m:t>3</m:t>
                            </m:r>
                          </m:sub>
                        </m:sSub>
                        <m:r>
                          <a:rPr lang="de-DE" sz="1200" b="0" i="1">
                            <a:solidFill>
                              <a:schemeClr val="tx1"/>
                            </a:solidFill>
                            <a:effectLst/>
                            <a:latin typeface="Cambria Math"/>
                            <a:ea typeface="+mn-ea"/>
                            <a:cs typeface="+mn-cs"/>
                          </a:rPr>
                          <m:t>−</m:t>
                        </m:r>
                        <m:d>
                          <m:dPr>
                            <m:ctrlPr>
                              <a:rPr lang="de-DE" sz="1200" b="0" i="1">
                                <a:solidFill>
                                  <a:schemeClr val="tx1"/>
                                </a:solidFill>
                                <a:effectLst/>
                                <a:latin typeface="Cambria Math" panose="02040503050406030204" pitchFamily="18" charset="0"/>
                                <a:ea typeface="+mn-ea"/>
                                <a:cs typeface="+mn-cs"/>
                              </a:rPr>
                            </m:ctrlPr>
                          </m:dPr>
                          <m:e>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1</m:t>
                                </m:r>
                              </m:sub>
                            </m:sSub>
                            <m:r>
                              <a:rPr lang="de-DE" sz="1200" b="0" i="1">
                                <a:solidFill>
                                  <a:schemeClr val="tx1"/>
                                </a:solidFill>
                                <a:effectLst/>
                                <a:latin typeface="Cambria Math"/>
                                <a:ea typeface="+mn-ea"/>
                                <a:cs typeface="+mn-cs"/>
                              </a:rPr>
                              <m:t>+</m:t>
                            </m:r>
                            <m:sSub>
                              <m:sSubPr>
                                <m:ctrlPr>
                                  <a:rPr lang="de-DE" sz="1200" b="0" i="1">
                                    <a:solidFill>
                                      <a:schemeClr val="tx1"/>
                                    </a:solidFill>
                                    <a:effectLst/>
                                    <a:latin typeface="Cambria Math" panose="02040503050406030204" pitchFamily="18" charset="0"/>
                                    <a:ea typeface="+mn-ea"/>
                                    <a:cs typeface="+mn-cs"/>
                                  </a:rPr>
                                </m:ctrlPr>
                              </m:sSubPr>
                              <m:e>
                                <m:r>
                                  <a:rPr lang="de-DE" sz="1200" b="0" i="1">
                                    <a:solidFill>
                                      <a:schemeClr val="tx1"/>
                                    </a:solidFill>
                                    <a:effectLst/>
                                    <a:latin typeface="Cambria Math"/>
                                    <a:ea typeface="+mn-ea"/>
                                    <a:cs typeface="+mn-cs"/>
                                  </a:rPr>
                                  <m:t>𝜆</m:t>
                                </m:r>
                              </m:e>
                              <m:sub>
                                <m:r>
                                  <a:rPr lang="de-DE" sz="1200" b="0" i="1">
                                    <a:solidFill>
                                      <a:schemeClr val="tx1"/>
                                    </a:solidFill>
                                    <a:effectLst/>
                                    <a:latin typeface="Cambria Math"/>
                                    <a:ea typeface="+mn-ea"/>
                                    <a:cs typeface="+mn-cs"/>
                                  </a:rPr>
                                  <m:t>2</m:t>
                                </m:r>
                              </m:sub>
                            </m:sSub>
                          </m:e>
                        </m:d>
                      </m:e>
                    </m:d>
                    <m:r>
                      <a:rPr lang="de-DE" sz="1200" b="0" i="1">
                        <a:solidFill>
                          <a:schemeClr val="tx1"/>
                        </a:solidFill>
                        <a:effectLst/>
                        <a:latin typeface="Cambria Math"/>
                        <a:ea typeface="+mn-ea"/>
                        <a:cs typeface="+mn-cs"/>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1</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2</m:t>
                        </m:r>
                      </m:sub>
                    </m:sSub>
                    <m:sSub>
                      <m:sSubPr>
                        <m:ctrlPr>
                          <a:rPr lang="de-DE" sz="1200" b="0" i="1">
                            <a:latin typeface="Cambria Math" panose="02040503050406030204" pitchFamily="18" charset="0"/>
                          </a:rPr>
                        </m:ctrlPr>
                      </m:sSubPr>
                      <m:e>
                        <m:r>
                          <a:rPr lang="de-DE" sz="1200" b="0" i="1">
                            <a:latin typeface="Cambria Math"/>
                          </a:rPr>
                          <m:t>𝜆</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r>
                      <a:rPr lang="de-DE" sz="1200" b="0" i="1">
                        <a:latin typeface="Cambria Math"/>
                      </a:rPr>
                      <m:t>∗</m:t>
                    </m:r>
                    <m:sSub>
                      <m:sSubPr>
                        <m:ctrlPr>
                          <a:rPr lang="de-DE" sz="1200" b="0" i="1">
                            <a:latin typeface="Cambria Math" panose="02040503050406030204" pitchFamily="18" charset="0"/>
                          </a:rPr>
                        </m:ctrlPr>
                      </m:sSubPr>
                      <m:e>
                        <m:r>
                          <a:rPr lang="de-DE" sz="1200" b="0" i="1">
                            <a:latin typeface="Cambria Math"/>
                          </a:rPr>
                          <m:t>𝑍</m:t>
                        </m:r>
                      </m:e>
                      <m:sub>
                        <m:r>
                          <a:rPr lang="de-DE" sz="1200" b="0" i="1">
                            <a:latin typeface="Cambria Math"/>
                          </a:rPr>
                          <m:t>4</m:t>
                        </m:r>
                      </m:sub>
                    </m:sSub>
                    <m:r>
                      <a:rPr lang="de-DE" sz="1200" b="0" i="1">
                        <a:latin typeface="Cambria Math"/>
                      </a:rPr>
                      <m:t> −</m:t>
                    </m:r>
                    <m:sSub>
                      <m:sSubPr>
                        <m:ctrlPr>
                          <a:rPr lang="de-DE" sz="1200" b="0" i="1">
                            <a:latin typeface="Cambria Math" panose="02040503050406030204" pitchFamily="18" charset="0"/>
                          </a:rPr>
                        </m:ctrlPr>
                      </m:sSubPr>
                      <m:e>
                        <m:r>
                          <a:rPr lang="de-DE" sz="1200" b="0" i="1">
                            <a:latin typeface="Cambria Math"/>
                          </a:rPr>
                          <m:t>𝑁</m:t>
                        </m:r>
                      </m:e>
                      <m:sub>
                        <m:r>
                          <a:rPr lang="de-DE" sz="1200" b="0" i="1">
                            <a:latin typeface="Cambria Math"/>
                          </a:rPr>
                          <m:t>3</m:t>
                        </m:r>
                      </m:sub>
                    </m:sSub>
                    <m:r>
                      <a:rPr lang="de-DE" sz="1200" b="0" i="1">
                        <a:latin typeface="Cambria Math"/>
                      </a:rPr>
                      <m:t>)</m:t>
                    </m:r>
                  </m:oMath>
                </m:oMathPara>
              </a14:m>
              <a:endParaRPr lang="en-US" sz="1200"/>
            </a:p>
          </xdr:txBody>
        </xdr:sp>
      </mc:Choice>
      <mc:Fallback xmlns="">
        <xdr:sp macro="" textlink="">
          <xdr:nvSpPr>
            <xdr:cNvPr id="77" name="Textfeld 76"/>
            <xdr:cNvSpPr txBox="1"/>
          </xdr:nvSpPr>
          <xdr:spPr>
            <a:xfrm>
              <a:off x="21145500" y="5029200"/>
              <a:ext cx="7821708" cy="401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de-DE" sz="1100" b="0" i="0">
                  <a:solidFill>
                    <a:schemeClr val="tx1"/>
                  </a:solidFill>
                  <a:effectLst/>
                  <a:latin typeface="Cambria Math"/>
                  <a:ea typeface="+mn-ea"/>
                  <a:cs typeface="+mn-cs"/>
                </a:rPr>
                <a:t>+〖𝜆_3∗𝑍〗_3∗𝑋_1∗(𝑏/𝑉_2 )−</a:t>
              </a:r>
              <a:r>
                <a:rPr lang="de-DE" sz="1200" b="0" i="0">
                  <a:latin typeface="Cambria Math"/>
                </a:rPr>
                <a:t>𝜆_3∗𝑍_3∗𝑊_3∗(𝑈_2−(𝜆_1+𝜆_2 ))+</a:t>
              </a:r>
              <a:r>
                <a:rPr lang="de-DE" sz="1200" b="0" i="0">
                  <a:solidFill>
                    <a:schemeClr val="tx1"/>
                  </a:solidFill>
                  <a:effectLst/>
                  <a:latin typeface="Cambria Math"/>
                  <a:ea typeface="+mn-ea"/>
                  <a:cs typeface="+mn-cs"/>
                </a:rPr>
                <a:t>𝜆_3∗𝑍_3∗𝑈_1 (𝑈_3−(𝜆_1+𝜆_2 ))−</a:t>
              </a:r>
              <a:r>
                <a:rPr lang="de-DE" sz="1200" b="0" i="0">
                  <a:latin typeface="Cambria Math"/>
                </a:rPr>
                <a:t>𝑍_3∗𝜆_1 𝜆_2 𝜆_3 (𝑉_3∗𝑍_4  −𝑁_3)</a:t>
              </a:r>
              <a:endParaRPr lang="en-US" sz="1200"/>
            </a:p>
          </xdr:txBody>
        </xdr:sp>
      </mc:Fallback>
    </mc:AlternateContent>
    <xdr:clientData/>
  </xdr:oneCellAnchor>
  <xdr:oneCellAnchor>
    <xdr:from>
      <xdr:col>10</xdr:col>
      <xdr:colOff>973791</xdr:colOff>
      <xdr:row>14</xdr:row>
      <xdr:rowOff>398368</xdr:rowOff>
    </xdr:from>
    <xdr:ext cx="2133600" cy="486287"/>
    <mc:AlternateContent xmlns:mc="http://schemas.openxmlformats.org/markup-compatibility/2006" xmlns:a14="http://schemas.microsoft.com/office/drawing/2010/main">
      <mc:Choice Requires="a14">
        <xdr:sp macro="" textlink="">
          <xdr:nvSpPr>
            <xdr:cNvPr id="79" name="Textfeld 78"/>
            <xdr:cNvSpPr txBox="1"/>
          </xdr:nvSpPr>
          <xdr:spPr>
            <a:xfrm>
              <a:off x="14230350" y="6326280"/>
              <a:ext cx="2133600" cy="486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200" b="0" i="1">
                        <a:latin typeface="Cambria Math"/>
                      </a:rPr>
                      <m:t>(</m:t>
                    </m:r>
                    <m:f>
                      <m:fPr>
                        <m:ctrlPr>
                          <a:rPr lang="de-DE" sz="1200" b="0" i="1">
                            <a:latin typeface="Cambria Math" panose="02040503050406030204" pitchFamily="18" charset="0"/>
                          </a:rPr>
                        </m:ctrlPr>
                      </m:fPr>
                      <m:num>
                        <m:r>
                          <a:rPr lang="de-DE" sz="1200" b="0" i="1">
                            <a:latin typeface="Cambria Math"/>
                          </a:rPr>
                          <m:t>𝑏</m:t>
                        </m:r>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2</m:t>
                            </m:r>
                          </m:sub>
                        </m:sSub>
                      </m:den>
                    </m:f>
                    <m:r>
                      <a:rPr lang="de-DE" sz="1200" b="0" i="1">
                        <a:latin typeface="Cambria Math"/>
                      </a:rPr>
                      <m:t>+</m:t>
                    </m:r>
                    <m:f>
                      <m:fPr>
                        <m:ctrlPr>
                          <a:rPr lang="de-DE" sz="1200" b="0" i="1">
                            <a:latin typeface="Cambria Math" panose="02040503050406030204" pitchFamily="18" charset="0"/>
                          </a:rPr>
                        </m:ctrlPr>
                      </m:fPr>
                      <m:num>
                        <m:r>
                          <a:rPr lang="de-DE" sz="1200" b="0" i="1">
                            <a:latin typeface="Cambria Math"/>
                          </a:rPr>
                          <m:t>𝑏</m:t>
                        </m:r>
                        <m:r>
                          <a:rPr lang="de-DE" sz="1200" b="0" i="1">
                            <a:latin typeface="Cambria Math"/>
                          </a:rPr>
                          <m:t>+</m:t>
                        </m:r>
                        <m:r>
                          <a:rPr lang="de-DE" sz="1200" b="0" i="1">
                            <a:latin typeface="Cambria Math"/>
                          </a:rPr>
                          <m:t>𝑐</m:t>
                        </m:r>
                      </m:num>
                      <m:den>
                        <m:sSub>
                          <m:sSubPr>
                            <m:ctrlPr>
                              <a:rPr lang="de-DE" sz="1200" b="0" i="1">
                                <a:latin typeface="Cambria Math" panose="02040503050406030204" pitchFamily="18" charset="0"/>
                              </a:rPr>
                            </m:ctrlPr>
                          </m:sSubPr>
                          <m:e>
                            <m:r>
                              <a:rPr lang="de-DE" sz="1200" b="0" i="1">
                                <a:latin typeface="Cambria Math"/>
                              </a:rPr>
                              <m:t>𝑉</m:t>
                            </m:r>
                          </m:e>
                          <m:sub>
                            <m:r>
                              <a:rPr lang="de-DE" sz="1200" b="0" i="1">
                                <a:latin typeface="Cambria Math"/>
                              </a:rPr>
                              <m:t>3</m:t>
                            </m:r>
                          </m:sub>
                        </m:sSub>
                      </m:den>
                    </m:f>
                    <m:r>
                      <a:rPr lang="de-DE" sz="1200" b="0" i="1">
                        <a:latin typeface="Cambria Math"/>
                      </a:rPr>
                      <m:t>)</m:t>
                    </m:r>
                  </m:oMath>
                </m:oMathPara>
              </a14:m>
              <a:endParaRPr lang="en-US" sz="1200"/>
            </a:p>
          </xdr:txBody>
        </xdr:sp>
      </mc:Choice>
      <mc:Fallback xmlns="">
        <xdr:sp macro="" textlink="">
          <xdr:nvSpPr>
            <xdr:cNvPr id="79" name="Textfeld 78"/>
            <xdr:cNvSpPr txBox="1"/>
          </xdr:nvSpPr>
          <xdr:spPr>
            <a:xfrm>
              <a:off x="14230350" y="6326280"/>
              <a:ext cx="2133600" cy="486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200" b="0" i="0">
                  <a:latin typeface="Cambria Math"/>
                </a:rPr>
                <a:t>(𝑏/𝑉_2 +(𝑏+𝑐)/𝑉_3 )</a:t>
              </a:r>
              <a:endParaRPr lang="en-US" sz="1200"/>
            </a:p>
          </xdr:txBody>
        </xdr:sp>
      </mc:Fallback>
    </mc:AlternateContent>
    <xdr:clientData/>
  </xdr:oneCellAnchor>
  <xdr:oneCellAnchor>
    <xdr:from>
      <xdr:col>10</xdr:col>
      <xdr:colOff>2878791</xdr:colOff>
      <xdr:row>15</xdr:row>
      <xdr:rowOff>398930</xdr:rowOff>
    </xdr:from>
    <xdr:ext cx="1054473" cy="472694"/>
    <mc:AlternateContent xmlns:mc="http://schemas.openxmlformats.org/markup-compatibility/2006" xmlns:a14="http://schemas.microsoft.com/office/drawing/2010/main">
      <mc:Choice Requires="a14">
        <xdr:sp macro="" textlink="">
          <xdr:nvSpPr>
            <xdr:cNvPr id="80" name="Textfeld 79"/>
            <xdr:cNvSpPr txBox="1"/>
          </xdr:nvSpPr>
          <xdr:spPr>
            <a:xfrm>
              <a:off x="16135350" y="6775077"/>
              <a:ext cx="1054473"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d>
                      <m:dPr>
                        <m:ctrlPr>
                          <a:rPr lang="en-US" sz="1100" i="1">
                            <a:latin typeface="Cambria Math" panose="02040503050406030204" pitchFamily="18" charset="0"/>
                          </a:rPr>
                        </m:ctrlPr>
                      </m:dPr>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𝑏</m:t>
                            </m:r>
                            <m:r>
                              <a:rPr lang="de-DE" sz="1100" b="0" i="1">
                                <a:solidFill>
                                  <a:schemeClr val="tx1"/>
                                </a:solidFill>
                                <a:effectLst/>
                                <a:latin typeface="Cambria Math"/>
                                <a:ea typeface="+mn-ea"/>
                                <a:cs typeface="+mn-cs"/>
                              </a:rPr>
                              <m:t>+</m:t>
                            </m:r>
                            <m:r>
                              <a:rPr lang="de-DE" sz="1100" b="0" i="1">
                                <a:solidFill>
                                  <a:schemeClr val="tx1"/>
                                </a:solidFill>
                                <a:effectLst/>
                                <a:latin typeface="Cambria Math"/>
                                <a:ea typeface="+mn-ea"/>
                                <a:cs typeface="+mn-cs"/>
                              </a:rPr>
                              <m:t>𝑐</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3</m:t>
                                </m:r>
                              </m:sub>
                            </m:sSub>
                          </m:den>
                        </m:f>
                        <m:r>
                          <a:rPr lang="de-DE" sz="1100" b="0" i="1">
                            <a:solidFill>
                              <a:schemeClr val="tx1"/>
                            </a:solidFill>
                            <a:effectLst/>
                            <a:latin typeface="Cambria Math"/>
                            <a:ea typeface="+mn-ea"/>
                            <a:cs typeface="+mn-cs"/>
                          </a:rPr>
                          <m:t>+</m:t>
                        </m:r>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𝑐</m:t>
                            </m:r>
                          </m:num>
                          <m:den>
                            <m:sSub>
                              <m:sSubPr>
                                <m:ctrlPr>
                                  <a:rPr lang="de-DE" sz="1100" b="0" i="1">
                                    <a:solidFill>
                                      <a:schemeClr val="tx1"/>
                                    </a:solidFill>
                                    <a:effectLst/>
                                    <a:latin typeface="Cambria Math" panose="02040503050406030204" pitchFamily="18" charset="0"/>
                                    <a:ea typeface="+mn-ea"/>
                                    <a:cs typeface="+mn-cs"/>
                                  </a:rPr>
                                </m:ctrlPr>
                              </m:sSubPr>
                              <m:e>
                                <m:r>
                                  <a:rPr lang="de-DE" sz="1100" b="0" i="1">
                                    <a:solidFill>
                                      <a:schemeClr val="tx1"/>
                                    </a:solidFill>
                                    <a:effectLst/>
                                    <a:latin typeface="Cambria Math"/>
                                    <a:ea typeface="+mn-ea"/>
                                    <a:cs typeface="+mn-cs"/>
                                  </a:rPr>
                                  <m:t>𝑉</m:t>
                                </m:r>
                              </m:e>
                              <m:sub>
                                <m:r>
                                  <a:rPr lang="de-DE" sz="1100" b="0" i="1">
                                    <a:solidFill>
                                      <a:schemeClr val="tx1"/>
                                    </a:solidFill>
                                    <a:effectLst/>
                                    <a:latin typeface="Cambria Math"/>
                                    <a:ea typeface="+mn-ea"/>
                                    <a:cs typeface="+mn-cs"/>
                                  </a:rPr>
                                  <m:t>4</m:t>
                                </m:r>
                              </m:sub>
                            </m:sSub>
                          </m:den>
                        </m:f>
                      </m:e>
                    </m:d>
                  </m:oMath>
                </m:oMathPara>
              </a14:m>
              <a:endParaRPr lang="en-US" sz="1100"/>
            </a:p>
          </xdr:txBody>
        </xdr:sp>
      </mc:Choice>
      <mc:Fallback xmlns="">
        <xdr:sp macro="" textlink="">
          <xdr:nvSpPr>
            <xdr:cNvPr id="80" name="Textfeld 79"/>
            <xdr:cNvSpPr txBox="1"/>
          </xdr:nvSpPr>
          <xdr:spPr>
            <a:xfrm>
              <a:off x="16135350" y="6775077"/>
              <a:ext cx="1054473" cy="472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i="0">
                  <a:latin typeface="Cambria Math"/>
                </a:rPr>
                <a:t>(</a:t>
              </a:r>
              <a:r>
                <a:rPr lang="de-DE" sz="1100" b="0" i="0">
                  <a:solidFill>
                    <a:schemeClr val="tx1"/>
                  </a:solidFill>
                  <a:effectLst/>
                  <a:latin typeface="Cambria Math"/>
                  <a:ea typeface="+mn-ea"/>
                  <a:cs typeface="+mn-cs"/>
                </a:rPr>
                <a:t>(𝑏+𝑐)/𝑉_3 +𝑐/𝑉_4 )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tabSelected="1" zoomScale="77" zoomScaleNormal="77" workbookViewId="0">
      <selection activeCell="L42" sqref="L42"/>
    </sheetView>
  </sheetViews>
  <sheetFormatPr baseColWidth="10" defaultRowHeight="15" x14ac:dyDescent="0.25"/>
  <cols>
    <col min="1" max="1" width="25.42578125" customWidth="1"/>
    <col min="2" max="2" width="16.7109375" style="1" customWidth="1"/>
    <col min="3" max="3" width="13" customWidth="1"/>
    <col min="5" max="5" width="3.42578125" customWidth="1"/>
    <col min="6" max="6" width="12.85546875" style="1" customWidth="1"/>
    <col min="7" max="7" width="12.42578125" customWidth="1"/>
    <col min="8" max="8" width="12.7109375" customWidth="1"/>
    <col min="9" max="9" width="3.7109375" customWidth="1"/>
    <col min="10" max="10" width="16.140625" customWidth="1"/>
    <col min="11" max="11" width="16" customWidth="1"/>
    <col min="12" max="12" width="11.85546875" customWidth="1"/>
    <col min="13" max="13" width="3.7109375" customWidth="1"/>
    <col min="14" max="14" width="13" customWidth="1"/>
    <col min="15" max="15" width="13.5703125" bestFit="1" customWidth="1"/>
    <col min="16" max="16" width="11.7109375" customWidth="1"/>
    <col min="17" max="17" width="3.7109375" customWidth="1"/>
    <col min="18" max="18" width="16.85546875" customWidth="1"/>
    <col min="19" max="20" width="15.140625" customWidth="1"/>
    <col min="21" max="21" width="3.7109375" customWidth="1"/>
    <col min="23" max="23" width="14" customWidth="1"/>
    <col min="24" max="24" width="10.85546875" customWidth="1"/>
    <col min="25" max="25" width="5" customWidth="1"/>
    <col min="26" max="26" width="16.140625" customWidth="1"/>
    <col min="27" max="27" width="17.140625" customWidth="1"/>
  </cols>
  <sheetData>
    <row r="1" spans="1:29" ht="15.75" thickBot="1" x14ac:dyDescent="0.3"/>
    <row r="2" spans="1:29" ht="28.5" x14ac:dyDescent="0.45">
      <c r="A2" s="25"/>
      <c r="B2" s="49" t="s">
        <v>145</v>
      </c>
      <c r="H2" s="35"/>
      <c r="I2" s="36"/>
      <c r="L2" s="51">
        <v>1</v>
      </c>
      <c r="M2" s="47" t="s">
        <v>132</v>
      </c>
      <c r="N2" s="39"/>
      <c r="O2" s="39"/>
      <c r="P2" s="39"/>
      <c r="Q2" s="39"/>
      <c r="R2" s="39"/>
      <c r="S2" s="39"/>
      <c r="T2" s="39"/>
      <c r="U2" s="39"/>
      <c r="V2" s="39"/>
      <c r="W2" s="39"/>
      <c r="X2" s="39"/>
      <c r="Y2" s="39"/>
      <c r="Z2" s="40"/>
    </row>
    <row r="3" spans="1:29" ht="29.25" thickBot="1" x14ac:dyDescent="0.5">
      <c r="A3" s="25"/>
      <c r="I3" s="1"/>
      <c r="L3" s="45">
        <v>2</v>
      </c>
      <c r="M3" s="48" t="s">
        <v>131</v>
      </c>
      <c r="N3" s="38"/>
      <c r="O3" s="38"/>
      <c r="P3" s="38"/>
      <c r="Q3" s="38"/>
      <c r="R3" s="38"/>
      <c r="S3" s="38"/>
      <c r="T3" s="38"/>
      <c r="U3" s="38"/>
      <c r="V3" s="38"/>
      <c r="W3" s="38"/>
      <c r="X3" s="38"/>
      <c r="Y3" s="38"/>
      <c r="Z3" s="41"/>
    </row>
    <row r="4" spans="1:29" ht="29.25" thickBot="1" x14ac:dyDescent="0.5">
      <c r="A4" s="25"/>
      <c r="F4" s="34" t="s">
        <v>121</v>
      </c>
      <c r="G4" s="37">
        <v>100</v>
      </c>
      <c r="H4" s="32" t="s">
        <v>118</v>
      </c>
      <c r="I4" s="1"/>
      <c r="L4" s="52">
        <v>3</v>
      </c>
      <c r="M4" s="48" t="s">
        <v>130</v>
      </c>
      <c r="N4" s="38"/>
      <c r="O4" s="38"/>
      <c r="P4" s="38"/>
      <c r="Q4" s="38"/>
      <c r="R4" s="38"/>
      <c r="S4" s="38"/>
      <c r="T4" s="38"/>
      <c r="U4" s="38"/>
      <c r="V4" s="38"/>
      <c r="W4" s="38"/>
      <c r="X4" s="38"/>
      <c r="Y4" s="38"/>
      <c r="Z4" s="41"/>
    </row>
    <row r="5" spans="1:29" ht="29.25" thickBot="1" x14ac:dyDescent="0.5">
      <c r="A5" s="25"/>
      <c r="H5" s="32"/>
      <c r="I5" s="33"/>
      <c r="L5" s="46" t="s">
        <v>128</v>
      </c>
      <c r="M5" s="44"/>
      <c r="N5" s="42"/>
      <c r="O5" s="42"/>
      <c r="P5" s="42"/>
      <c r="Q5" s="42"/>
      <c r="R5" s="42"/>
      <c r="S5" s="42"/>
      <c r="T5" s="42"/>
      <c r="U5" s="42"/>
      <c r="V5" s="42"/>
      <c r="W5" s="42"/>
      <c r="X5" s="42"/>
      <c r="Y5" s="42"/>
      <c r="Z5" s="43"/>
    </row>
    <row r="6" spans="1:29" ht="20.25" customHeight="1" x14ac:dyDescent="0.25"/>
    <row r="7" spans="1:29" ht="18.75" x14ac:dyDescent="0.3">
      <c r="A7" s="14"/>
      <c r="B7" s="17"/>
      <c r="C7" s="14"/>
      <c r="D7" s="53"/>
      <c r="E7" s="53"/>
      <c r="F7" s="54" t="s">
        <v>139</v>
      </c>
      <c r="G7" s="55">
        <v>0.1</v>
      </c>
      <c r="H7" s="53" t="s">
        <v>127</v>
      </c>
      <c r="I7" s="53"/>
      <c r="J7" s="53"/>
      <c r="K7" s="53"/>
      <c r="L7" s="53"/>
      <c r="M7" s="53"/>
      <c r="N7" s="54" t="s">
        <v>140</v>
      </c>
      <c r="O7" s="56">
        <v>1</v>
      </c>
      <c r="P7" s="53" t="s">
        <v>127</v>
      </c>
      <c r="Q7" s="53"/>
      <c r="R7" s="53"/>
      <c r="S7" s="53"/>
      <c r="T7" s="53"/>
      <c r="U7" s="53"/>
      <c r="V7" s="54" t="s">
        <v>143</v>
      </c>
      <c r="W7" s="56">
        <v>0.1</v>
      </c>
      <c r="X7" s="53" t="s">
        <v>127</v>
      </c>
      <c r="Y7" s="53"/>
      <c r="Z7" s="53"/>
      <c r="AA7" s="14"/>
      <c r="AB7" s="14"/>
      <c r="AC7" s="14"/>
    </row>
    <row r="8" spans="1:29" ht="18.75" x14ac:dyDescent="0.3">
      <c r="A8" s="14"/>
      <c r="B8" s="17"/>
      <c r="C8" s="14"/>
      <c r="D8" s="53"/>
      <c r="E8" s="53"/>
      <c r="F8" s="54" t="s">
        <v>141</v>
      </c>
      <c r="G8" s="56">
        <v>0.01</v>
      </c>
      <c r="H8" s="53" t="s">
        <v>127</v>
      </c>
      <c r="I8" s="53"/>
      <c r="J8" s="53"/>
      <c r="K8" s="53"/>
      <c r="L8" s="53"/>
      <c r="M8" s="53"/>
      <c r="N8" s="54" t="s">
        <v>144</v>
      </c>
      <c r="O8" s="56">
        <v>1</v>
      </c>
      <c r="P8" s="53" t="s">
        <v>127</v>
      </c>
      <c r="Q8" s="53"/>
      <c r="R8" s="53"/>
      <c r="S8" s="53"/>
      <c r="T8" s="53"/>
      <c r="U8" s="53"/>
      <c r="V8" s="54" t="s">
        <v>142</v>
      </c>
      <c r="W8" s="56">
        <v>9.9999999999999995E-7</v>
      </c>
      <c r="X8" s="53" t="s">
        <v>127</v>
      </c>
      <c r="Y8" s="53"/>
      <c r="Z8" s="53"/>
      <c r="AA8" s="14"/>
      <c r="AB8" s="14"/>
      <c r="AC8" s="14"/>
    </row>
    <row r="9" spans="1:29" ht="18.75" x14ac:dyDescent="0.3">
      <c r="A9" s="14"/>
      <c r="B9" s="17"/>
      <c r="C9" s="14"/>
      <c r="D9" s="14"/>
      <c r="E9" s="14"/>
      <c r="F9" s="17"/>
      <c r="G9" s="14"/>
      <c r="H9" s="14"/>
      <c r="I9" s="53"/>
      <c r="J9" s="53"/>
      <c r="K9" s="53"/>
      <c r="L9" s="14"/>
      <c r="M9" s="14"/>
      <c r="N9" s="14"/>
      <c r="O9" s="57"/>
      <c r="P9" s="14"/>
      <c r="Q9" s="53"/>
      <c r="R9" s="53"/>
      <c r="S9" s="53"/>
      <c r="T9" s="14"/>
      <c r="U9" s="14"/>
      <c r="V9" s="14"/>
      <c r="W9" s="57"/>
      <c r="X9" s="14"/>
      <c r="Y9" s="53"/>
      <c r="Z9" s="53"/>
      <c r="AA9" s="14"/>
      <c r="AB9" s="14"/>
      <c r="AC9" s="14"/>
    </row>
    <row r="10" spans="1:29" ht="18.75" x14ac:dyDescent="0.3">
      <c r="A10" s="14"/>
      <c r="B10" s="17"/>
      <c r="C10" s="14"/>
      <c r="D10" s="53"/>
      <c r="E10" s="53"/>
      <c r="F10" s="54" t="s">
        <v>129</v>
      </c>
      <c r="G10" s="58">
        <f>G14/G17</f>
        <v>10</v>
      </c>
      <c r="H10" s="53"/>
      <c r="I10" s="53"/>
      <c r="J10" s="53"/>
      <c r="K10" s="53"/>
      <c r="L10" s="53"/>
      <c r="M10" s="53"/>
      <c r="N10" s="54" t="s">
        <v>133</v>
      </c>
      <c r="O10" s="58">
        <f>O14/O17</f>
        <v>1</v>
      </c>
      <c r="P10" s="53"/>
      <c r="Q10" s="53"/>
      <c r="R10" s="53"/>
      <c r="S10" s="53"/>
      <c r="T10" s="53"/>
      <c r="U10" s="53"/>
      <c r="V10" s="54" t="s">
        <v>134</v>
      </c>
      <c r="W10" s="58">
        <f>W14/W17</f>
        <v>100000</v>
      </c>
      <c r="X10" s="53"/>
      <c r="Y10" s="53"/>
      <c r="Z10" s="53"/>
      <c r="AA10" s="14"/>
      <c r="AB10" s="14"/>
      <c r="AC10" s="14"/>
    </row>
    <row r="11" spans="1:29" ht="18.75" x14ac:dyDescent="0.3">
      <c r="A11" s="14"/>
      <c r="B11" s="17"/>
      <c r="C11" s="14"/>
      <c r="D11" s="14"/>
      <c r="E11" s="14"/>
      <c r="F11" s="17"/>
      <c r="G11" s="14"/>
      <c r="H11" s="14"/>
      <c r="I11" s="14"/>
      <c r="J11" s="14"/>
      <c r="K11" s="14"/>
      <c r="L11" s="14"/>
      <c r="M11" s="14"/>
      <c r="N11" s="14"/>
      <c r="O11" s="14"/>
      <c r="P11" s="14"/>
      <c r="Q11" s="14"/>
      <c r="R11" s="14"/>
      <c r="S11" s="14"/>
      <c r="T11" s="14"/>
      <c r="U11" s="14"/>
      <c r="V11" s="14"/>
      <c r="W11" s="14"/>
      <c r="X11" s="14"/>
      <c r="Y11" s="14"/>
      <c r="Z11" s="14"/>
      <c r="AA11" s="14"/>
      <c r="AB11" s="14"/>
      <c r="AC11" s="14"/>
    </row>
    <row r="12" spans="1:29" ht="18.75" x14ac:dyDescent="0.3">
      <c r="A12" s="14"/>
      <c r="B12" s="17"/>
      <c r="C12" s="31" t="s">
        <v>126</v>
      </c>
      <c r="D12" s="14"/>
      <c r="E12" s="14"/>
      <c r="F12" s="14"/>
      <c r="G12" s="17"/>
      <c r="H12" s="14"/>
      <c r="I12" s="14"/>
      <c r="J12" s="14"/>
      <c r="K12" s="31" t="s">
        <v>135</v>
      </c>
      <c r="L12" s="14"/>
      <c r="M12" s="14"/>
      <c r="N12" s="17"/>
      <c r="O12" s="31"/>
      <c r="P12" s="14"/>
      <c r="Q12" s="14"/>
      <c r="R12" s="24"/>
      <c r="S12" s="31" t="s">
        <v>136</v>
      </c>
      <c r="T12" s="14"/>
      <c r="U12" s="14"/>
      <c r="V12" s="17"/>
      <c r="W12" s="14"/>
      <c r="X12" s="14"/>
      <c r="Y12" s="14"/>
      <c r="Z12" s="14"/>
      <c r="AA12" s="31" t="s">
        <v>137</v>
      </c>
      <c r="AB12" s="14"/>
      <c r="AC12" s="14"/>
    </row>
    <row r="13" spans="1:29" ht="19.5" thickBot="1" x14ac:dyDescent="0.35">
      <c r="A13" s="14"/>
      <c r="B13" s="17"/>
      <c r="C13" s="14"/>
      <c r="D13" s="14"/>
      <c r="E13" s="14"/>
      <c r="F13" s="14"/>
      <c r="G13" s="17"/>
      <c r="H13" s="14"/>
      <c r="I13" s="14"/>
      <c r="J13" s="14"/>
      <c r="K13" s="59"/>
      <c r="L13" s="17"/>
      <c r="M13" s="17"/>
      <c r="N13" s="17"/>
      <c r="O13" s="17"/>
      <c r="P13" s="17"/>
      <c r="Q13" s="17"/>
      <c r="R13" s="17"/>
      <c r="S13" s="59"/>
      <c r="T13" s="14"/>
      <c r="U13" s="14"/>
      <c r="V13" s="14"/>
      <c r="W13" s="14"/>
      <c r="X13" s="17"/>
      <c r="Y13" s="14"/>
      <c r="Z13" s="14"/>
      <c r="AA13" s="60"/>
      <c r="AB13" s="14"/>
      <c r="AC13" s="14"/>
    </row>
    <row r="14" spans="1:29" ht="15.75" customHeight="1" thickTop="1" x14ac:dyDescent="0.3">
      <c r="A14" s="14"/>
      <c r="B14" s="61" t="s">
        <v>125</v>
      </c>
      <c r="C14" s="62">
        <v>2000</v>
      </c>
      <c r="D14" s="63" t="s">
        <v>146</v>
      </c>
      <c r="E14" s="14"/>
      <c r="F14" s="17" t="s">
        <v>74</v>
      </c>
      <c r="G14" s="64">
        <f>G7*C14</f>
        <v>200</v>
      </c>
      <c r="H14" s="17" t="s">
        <v>148</v>
      </c>
      <c r="I14" s="14"/>
      <c r="J14" s="65" t="s">
        <v>125</v>
      </c>
      <c r="K14" s="66">
        <f>C14</f>
        <v>2000</v>
      </c>
      <c r="L14" s="67" t="s">
        <v>146</v>
      </c>
      <c r="M14" s="14"/>
      <c r="N14" s="17" t="s">
        <v>75</v>
      </c>
      <c r="O14" s="64">
        <f>O7*K14</f>
        <v>2000</v>
      </c>
      <c r="P14" s="17" t="s">
        <v>148</v>
      </c>
      <c r="Q14" s="14"/>
      <c r="R14" s="65" t="s">
        <v>125</v>
      </c>
      <c r="S14" s="68">
        <f>C14</f>
        <v>2000</v>
      </c>
      <c r="T14" s="67" t="s">
        <v>146</v>
      </c>
      <c r="U14" s="14"/>
      <c r="V14" s="17" t="s">
        <v>76</v>
      </c>
      <c r="W14" s="64">
        <f>W7*S14</f>
        <v>200</v>
      </c>
      <c r="X14" s="17" t="s">
        <v>148</v>
      </c>
      <c r="Y14" s="14"/>
      <c r="Z14" s="65" t="s">
        <v>125</v>
      </c>
      <c r="AA14" s="68">
        <f>C14</f>
        <v>2000</v>
      </c>
      <c r="AB14" s="67" t="s">
        <v>146</v>
      </c>
      <c r="AC14" s="14"/>
    </row>
    <row r="15" spans="1:29" ht="19.5" thickBot="1" x14ac:dyDescent="0.35">
      <c r="A15" s="14"/>
      <c r="B15" s="69"/>
      <c r="C15" s="14"/>
      <c r="D15" s="70"/>
      <c r="E15" s="14"/>
      <c r="F15" s="17"/>
      <c r="G15" s="14"/>
      <c r="H15" s="14"/>
      <c r="I15" s="14"/>
      <c r="J15" s="69"/>
      <c r="K15" s="14"/>
      <c r="L15" s="70"/>
      <c r="M15" s="14"/>
      <c r="N15" s="14"/>
      <c r="O15" s="14"/>
      <c r="P15" s="14"/>
      <c r="Q15" s="14"/>
      <c r="R15" s="69"/>
      <c r="S15" s="14"/>
      <c r="T15" s="70"/>
      <c r="U15" s="14"/>
      <c r="V15" s="14"/>
      <c r="W15" s="14"/>
      <c r="X15" s="14"/>
      <c r="Y15" s="14"/>
      <c r="Z15" s="69"/>
      <c r="AA15" s="14"/>
      <c r="AB15" s="70"/>
      <c r="AC15" s="14"/>
    </row>
    <row r="16" spans="1:29" ht="19.5" thickBot="1" x14ac:dyDescent="0.35">
      <c r="A16" s="14"/>
      <c r="B16" s="71" t="s">
        <v>120</v>
      </c>
      <c r="C16" s="72">
        <v>100</v>
      </c>
      <c r="D16" s="73" t="s">
        <v>147</v>
      </c>
      <c r="E16" s="14"/>
      <c r="F16" s="74"/>
      <c r="G16" s="75"/>
      <c r="H16" s="74"/>
      <c r="I16" s="14"/>
      <c r="J16" s="71" t="s">
        <v>120</v>
      </c>
      <c r="K16" s="76">
        <v>0</v>
      </c>
      <c r="L16" s="73" t="s">
        <v>147</v>
      </c>
      <c r="M16" s="14"/>
      <c r="N16" s="74"/>
      <c r="O16" s="75"/>
      <c r="P16" s="74"/>
      <c r="Q16" s="14"/>
      <c r="R16" s="71" t="s">
        <v>120</v>
      </c>
      <c r="S16" s="76">
        <v>0</v>
      </c>
      <c r="T16" s="73" t="s">
        <v>147</v>
      </c>
      <c r="U16" s="14"/>
      <c r="V16" s="74"/>
      <c r="W16" s="75"/>
      <c r="X16" s="74"/>
      <c r="Y16" s="14"/>
      <c r="Z16" s="71" t="s">
        <v>120</v>
      </c>
      <c r="AA16" s="76">
        <v>0</v>
      </c>
      <c r="AB16" s="73" t="s">
        <v>147</v>
      </c>
      <c r="AC16" s="14"/>
    </row>
    <row r="17" spans="1:29" ht="18.75" x14ac:dyDescent="0.3">
      <c r="A17" s="14"/>
      <c r="B17" s="77" t="s">
        <v>123</v>
      </c>
      <c r="C17" s="78">
        <f>C16*C14</f>
        <v>200000</v>
      </c>
      <c r="D17" s="73" t="s">
        <v>0</v>
      </c>
      <c r="E17" s="14"/>
      <c r="F17" s="17" t="s">
        <v>97</v>
      </c>
      <c r="G17" s="64">
        <f>G8*K14</f>
        <v>20</v>
      </c>
      <c r="H17" s="17" t="s">
        <v>148</v>
      </c>
      <c r="I17" s="14"/>
      <c r="J17" s="77" t="s">
        <v>123</v>
      </c>
      <c r="K17" s="79">
        <f>K16*K14</f>
        <v>0</v>
      </c>
      <c r="L17" s="73" t="s">
        <v>0</v>
      </c>
      <c r="M17" s="14"/>
      <c r="N17" s="17" t="s">
        <v>100</v>
      </c>
      <c r="O17" s="64">
        <f>O8*S14</f>
        <v>2000</v>
      </c>
      <c r="P17" s="17" t="s">
        <v>148</v>
      </c>
      <c r="Q17" s="14"/>
      <c r="R17" s="77" t="s">
        <v>123</v>
      </c>
      <c r="S17" s="79">
        <f>S16*S14</f>
        <v>0</v>
      </c>
      <c r="T17" s="73" t="s">
        <v>0</v>
      </c>
      <c r="U17" s="14"/>
      <c r="V17" s="17" t="s">
        <v>101</v>
      </c>
      <c r="W17" s="79">
        <f>AA14*W8</f>
        <v>2E-3</v>
      </c>
      <c r="X17" s="17" t="s">
        <v>148</v>
      </c>
      <c r="Y17" s="14"/>
      <c r="Z17" s="77" t="s">
        <v>123</v>
      </c>
      <c r="AA17" s="79">
        <f>AA16*AA14</f>
        <v>0</v>
      </c>
      <c r="AB17" s="73" t="s">
        <v>0</v>
      </c>
      <c r="AC17" s="14"/>
    </row>
    <row r="18" spans="1:29" ht="18.75" x14ac:dyDescent="0.3">
      <c r="A18" s="14"/>
      <c r="B18" s="77"/>
      <c r="C18" s="74"/>
      <c r="D18" s="80"/>
      <c r="E18" s="14"/>
      <c r="F18" s="14"/>
      <c r="G18" s="17"/>
      <c r="H18" s="14"/>
      <c r="I18" s="14"/>
      <c r="J18" s="77"/>
      <c r="K18" s="74"/>
      <c r="L18" s="80"/>
      <c r="M18" s="14"/>
      <c r="N18" s="14"/>
      <c r="O18" s="17"/>
      <c r="P18" s="14"/>
      <c r="Q18" s="14"/>
      <c r="R18" s="77"/>
      <c r="S18" s="74"/>
      <c r="T18" s="80"/>
      <c r="U18" s="14"/>
      <c r="V18" s="14"/>
      <c r="W18" s="17"/>
      <c r="X18" s="14"/>
      <c r="Y18" s="14"/>
      <c r="Z18" s="77"/>
      <c r="AA18" s="74"/>
      <c r="AB18" s="80"/>
      <c r="AC18" s="14"/>
    </row>
    <row r="19" spans="1:29" ht="18.75" x14ac:dyDescent="0.3">
      <c r="A19" s="14"/>
      <c r="B19" s="77" t="s">
        <v>122</v>
      </c>
      <c r="C19" s="81">
        <f>C20/C14</f>
        <v>0.17189866853163402</v>
      </c>
      <c r="D19" s="73" t="s">
        <v>147</v>
      </c>
      <c r="E19" s="14"/>
      <c r="F19" s="14"/>
      <c r="G19" s="17"/>
      <c r="H19" s="14"/>
      <c r="I19" s="14"/>
      <c r="J19" s="77" t="s">
        <v>122</v>
      </c>
      <c r="K19" s="81">
        <f>K20/K14</f>
        <v>0.94399918792567039</v>
      </c>
      <c r="L19" s="73" t="s">
        <v>147</v>
      </c>
      <c r="M19" s="14"/>
      <c r="N19" s="14"/>
      <c r="O19" s="17"/>
      <c r="P19" s="14"/>
      <c r="Q19" s="14"/>
      <c r="R19" s="77" t="s">
        <v>122</v>
      </c>
      <c r="S19" s="82">
        <f>S20/S14</f>
        <v>0.89434989240003049</v>
      </c>
      <c r="T19" s="73" t="s">
        <v>147</v>
      </c>
      <c r="U19" s="14"/>
      <c r="V19" s="14"/>
      <c r="W19" s="17"/>
      <c r="X19" s="14"/>
      <c r="Y19" s="14"/>
      <c r="Z19" s="77" t="s">
        <v>122</v>
      </c>
      <c r="AA19" s="81">
        <f>AA20/AA14</f>
        <v>97.989752251142676</v>
      </c>
      <c r="AB19" s="73" t="s">
        <v>147</v>
      </c>
      <c r="AC19" s="14"/>
    </row>
    <row r="20" spans="1:29" ht="19.5" thickBot="1" x14ac:dyDescent="0.35">
      <c r="A20" s="14"/>
      <c r="B20" s="83" t="s">
        <v>124</v>
      </c>
      <c r="C20" s="84">
        <f>C17+'DGL 4'!P31</f>
        <v>343.79733706326806</v>
      </c>
      <c r="D20" s="85" t="s">
        <v>0</v>
      </c>
      <c r="E20" s="14"/>
      <c r="F20" s="17" t="s">
        <v>4</v>
      </c>
      <c r="G20" s="86">
        <f>-'DGL 4'!P31</f>
        <v>199656.20266293673</v>
      </c>
      <c r="H20" s="87" t="s">
        <v>0</v>
      </c>
      <c r="I20" s="14"/>
      <c r="J20" s="83" t="s">
        <v>124</v>
      </c>
      <c r="K20" s="84">
        <f>K17 +'DGL 4'!P32</f>
        <v>1887.9983758513408</v>
      </c>
      <c r="L20" s="85" t="s">
        <v>0</v>
      </c>
      <c r="M20" s="14"/>
      <c r="N20" s="17" t="s">
        <v>4</v>
      </c>
      <c r="O20" s="86">
        <f>('DGL 4'!P33+'DGL 4'!P34)</f>
        <v>197768.20428708542</v>
      </c>
      <c r="P20" s="87" t="s">
        <v>0</v>
      </c>
      <c r="Q20" s="14"/>
      <c r="R20" s="83" t="s">
        <v>124</v>
      </c>
      <c r="S20" s="88">
        <f>S17+'DGL 4'!P33</f>
        <v>1788.699784800061</v>
      </c>
      <c r="T20" s="85" t="s">
        <v>0</v>
      </c>
      <c r="U20" s="14"/>
      <c r="V20" s="17" t="s">
        <v>4</v>
      </c>
      <c r="W20" s="86">
        <f>'DGL 4'!P34</f>
        <v>195979.50450228536</v>
      </c>
      <c r="X20" s="87" t="s">
        <v>0</v>
      </c>
      <c r="Y20" s="14"/>
      <c r="Z20" s="83" t="s">
        <v>124</v>
      </c>
      <c r="AA20" s="84">
        <f>AA17+'DGL 4'!P34</f>
        <v>195979.50450228536</v>
      </c>
      <c r="AB20" s="85" t="s">
        <v>0</v>
      </c>
      <c r="AC20" s="14"/>
    </row>
    <row r="21" spans="1:29" x14ac:dyDescent="0.25">
      <c r="H21" s="1"/>
    </row>
    <row r="22" spans="1:29" x14ac:dyDescent="0.25">
      <c r="H22" s="1"/>
    </row>
    <row r="23" spans="1:29" x14ac:dyDescent="0.25">
      <c r="H23" s="1"/>
    </row>
    <row r="24" spans="1:29" x14ac:dyDescent="0.25">
      <c r="H24" s="1"/>
    </row>
    <row r="25" spans="1:29" x14ac:dyDescent="0.25">
      <c r="H25" s="1"/>
    </row>
    <row r="26" spans="1:29" x14ac:dyDescent="0.25">
      <c r="H26" s="1"/>
    </row>
    <row r="27" spans="1:29" x14ac:dyDescent="0.25">
      <c r="H27" s="1"/>
    </row>
    <row r="28" spans="1:29" x14ac:dyDescent="0.25">
      <c r="H28" s="1"/>
      <c r="N28" t="s">
        <v>119</v>
      </c>
    </row>
    <row r="29" spans="1:29" x14ac:dyDescent="0.25">
      <c r="H29" s="1"/>
    </row>
    <row r="30" spans="1:29" x14ac:dyDescent="0.25">
      <c r="H30" s="1"/>
    </row>
    <row r="31" spans="1:29" x14ac:dyDescent="0.25">
      <c r="H31" s="1"/>
    </row>
    <row r="32" spans="1:29" x14ac:dyDescent="0.25">
      <c r="H32" s="1"/>
    </row>
    <row r="33" spans="2:27" ht="18.75" x14ac:dyDescent="0.3">
      <c r="B33" s="14"/>
      <c r="C33" s="14"/>
      <c r="D33" s="24"/>
      <c r="E33" s="14"/>
      <c r="F33" s="17"/>
      <c r="G33" s="14"/>
      <c r="H33" s="14"/>
      <c r="I33" s="14"/>
      <c r="J33" s="14"/>
      <c r="K33" s="26"/>
      <c r="L33" s="26"/>
      <c r="M33" s="26"/>
      <c r="N33" s="27"/>
      <c r="O33" s="14"/>
      <c r="P33" s="14"/>
      <c r="Q33" s="14"/>
      <c r="R33" s="14"/>
      <c r="S33" s="14"/>
      <c r="T33" s="14"/>
      <c r="U33" s="14"/>
      <c r="V33" s="14"/>
      <c r="W33" s="26"/>
      <c r="X33" s="28"/>
      <c r="Y33" s="26"/>
      <c r="Z33" s="29"/>
      <c r="AA33" s="30"/>
    </row>
    <row r="35" spans="2:27" ht="18.75" x14ac:dyDescent="0.3">
      <c r="B35" s="50" t="s">
        <v>138</v>
      </c>
    </row>
    <row r="42" spans="2:27" ht="18.75" x14ac:dyDescent="0.3">
      <c r="G42" s="23"/>
    </row>
    <row r="43" spans="2:27" ht="18.75" x14ac:dyDescent="0.3">
      <c r="G43" s="23"/>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H7" zoomScale="85" zoomScaleNormal="85" workbookViewId="0">
      <selection activeCell="K18" sqref="K18"/>
    </sheetView>
  </sheetViews>
  <sheetFormatPr baseColWidth="10" defaultRowHeight="15" x14ac:dyDescent="0.25"/>
  <cols>
    <col min="1" max="1" width="20.42578125" customWidth="1"/>
    <col min="2" max="2" width="18.7109375" customWidth="1"/>
    <col min="6" max="6" width="73.85546875" customWidth="1"/>
    <col min="7" max="7" width="17.28515625" customWidth="1"/>
    <col min="11" max="11" width="67.7109375" customWidth="1"/>
    <col min="12" max="12" width="21.42578125" customWidth="1"/>
    <col min="13" max="13" width="13.28515625" customWidth="1"/>
    <col min="14" max="14" width="15.85546875" customWidth="1"/>
    <col min="15" max="15" width="121.7109375" customWidth="1"/>
    <col min="16" max="16" width="14.85546875" style="4" customWidth="1"/>
    <col min="17" max="17" width="15.5703125" customWidth="1"/>
  </cols>
  <sheetData>
    <row r="1" spans="1:17" x14ac:dyDescent="0.25">
      <c r="A1" s="1"/>
      <c r="E1" s="1"/>
      <c r="F1" s="1"/>
      <c r="G1" s="1"/>
      <c r="H1" s="1"/>
    </row>
    <row r="2" spans="1:17" ht="35.25" customHeight="1" x14ac:dyDescent="0.25">
      <c r="A2" s="4"/>
      <c r="B2" s="6" t="s">
        <v>6</v>
      </c>
      <c r="C2" s="4"/>
      <c r="D2" s="4"/>
      <c r="E2" s="1"/>
      <c r="F2" s="6" t="s">
        <v>11</v>
      </c>
      <c r="G2" s="1"/>
      <c r="H2" s="1"/>
      <c r="I2" s="1"/>
      <c r="J2" s="4"/>
      <c r="K2" s="6" t="s">
        <v>14</v>
      </c>
      <c r="L2" s="4"/>
      <c r="N2" s="15"/>
      <c r="O2" s="6" t="s">
        <v>5</v>
      </c>
      <c r="Q2" s="1"/>
    </row>
    <row r="3" spans="1:17" ht="30" customHeight="1" x14ac:dyDescent="0.25">
      <c r="A3" s="4" t="s">
        <v>103</v>
      </c>
      <c r="B3" s="5">
        <f>Systeme!G14</f>
        <v>200</v>
      </c>
      <c r="C3" s="4" t="s">
        <v>34</v>
      </c>
      <c r="D3" s="4"/>
      <c r="E3" s="16" t="s">
        <v>19</v>
      </c>
      <c r="F3" s="2"/>
      <c r="G3" s="8">
        <f>-((B35/B39)+((B35+B36)/B40)+((B36+B37)/B41)+(B37/B42))</f>
        <v>-2.2100010000000001</v>
      </c>
      <c r="H3" s="4"/>
      <c r="I3" s="1"/>
      <c r="J3" s="13" t="s">
        <v>25</v>
      </c>
      <c r="K3" s="2"/>
      <c r="L3" s="8">
        <f>(B35)*((B12/B39)-(B13/B40))</f>
        <v>20000</v>
      </c>
      <c r="N3" s="13" t="s">
        <v>21</v>
      </c>
      <c r="O3" s="9"/>
      <c r="P3" s="8">
        <f xml:space="preserve"> (-B26*L19*L3*((L5)-(B27+B28)))+(B26*L19*L4)+(L19*B26*B27*B28*((B39*L22)-B12))</f>
        <v>-51.322934079034951</v>
      </c>
      <c r="Q3" s="4" t="s">
        <v>3</v>
      </c>
    </row>
    <row r="4" spans="1:17" ht="35.25" customHeight="1" x14ac:dyDescent="0.25">
      <c r="A4" s="4" t="s">
        <v>102</v>
      </c>
      <c r="B4" s="5">
        <f>Systeme!G17</f>
        <v>20</v>
      </c>
      <c r="C4" s="4" t="s">
        <v>34</v>
      </c>
      <c r="D4" s="4"/>
      <c r="E4" s="16" t="s">
        <v>20</v>
      </c>
      <c r="F4" s="2"/>
      <c r="G4" s="8">
        <f>B35*B36*((1/(B39*B40))+(1/(B39*B41))+(1/(B40*B41))) + B36*B37*((1/(B40*B41))+(1/(B40*B42))+(1/(B41*B42))) +B35*B37*((1/(B39*B41))+(1/(B39*B42))+(1/(B40*B41))+(1/(B40*B42)))</f>
        <v>0.32100211000000001</v>
      </c>
      <c r="H4" s="4"/>
      <c r="I4" s="1"/>
      <c r="J4" s="13" t="s">
        <v>24</v>
      </c>
      <c r="K4" s="2"/>
      <c r="L4" s="8">
        <f>((B35*B36)/(B40))*((B13/B40)-(B14/B41))</f>
        <v>0</v>
      </c>
      <c r="N4" s="13" t="s">
        <v>22</v>
      </c>
      <c r="O4" s="9"/>
      <c r="P4" s="8">
        <f xml:space="preserve"> (B27*L20*L3*((L5)-(B26+B28)))-(B27*L20*L4)-(L20*B26*B27*B28*((B39*L22)-B12))</f>
        <v>-1302.1973508746651</v>
      </c>
      <c r="Q4" s="4" t="s">
        <v>3</v>
      </c>
    </row>
    <row r="5" spans="1:17" ht="35.25" customHeight="1" x14ac:dyDescent="0.25">
      <c r="D5" s="4"/>
      <c r="E5" s="12" t="s">
        <v>27</v>
      </c>
      <c r="F5" s="2"/>
      <c r="G5" s="8">
        <f>-(B35*B36*B37)*(B39+B40+B41+B42)/(B39*B40*B41*B42)</f>
        <v>-1.0000210000000001E-2</v>
      </c>
      <c r="I5" s="1"/>
      <c r="J5" s="13" t="s">
        <v>23</v>
      </c>
      <c r="K5" s="2"/>
      <c r="L5" s="8">
        <f>((B35/B39)+(B35/B40))</f>
        <v>0.11</v>
      </c>
      <c r="N5" s="13" t="s">
        <v>89</v>
      </c>
      <c r="O5" s="9"/>
      <c r="P5" s="8">
        <f xml:space="preserve"> (-B28*L21*L3*((L5)-(B26+B27)))+(B28*L21*L4)+(L21*B26*B27*B28*((B39*L22)-B12))</f>
        <v>-18646.479715046291</v>
      </c>
      <c r="Q5" s="4" t="s">
        <v>3</v>
      </c>
    </row>
    <row r="6" spans="1:17" ht="35.25" customHeight="1" x14ac:dyDescent="0.3">
      <c r="A6" s="4" t="s">
        <v>104</v>
      </c>
      <c r="B6" s="5">
        <f>Systeme!O14</f>
        <v>2000</v>
      </c>
      <c r="C6" s="4" t="s">
        <v>34</v>
      </c>
      <c r="D6" s="4"/>
      <c r="E6" s="12" t="s">
        <v>35</v>
      </c>
      <c r="F6" s="2"/>
      <c r="G6" s="8">
        <f>G4-((G3^2)/3)</f>
        <v>-1.3070326966670003</v>
      </c>
      <c r="I6" s="1"/>
      <c r="N6" s="14"/>
    </row>
    <row r="7" spans="1:17" ht="35.25" customHeight="1" x14ac:dyDescent="0.25">
      <c r="A7" s="4" t="s">
        <v>105</v>
      </c>
      <c r="B7" s="5">
        <f>Systeme!O17</f>
        <v>2000</v>
      </c>
      <c r="C7" s="4" t="s">
        <v>34</v>
      </c>
      <c r="D7" s="4"/>
      <c r="E7" s="12" t="s">
        <v>36</v>
      </c>
      <c r="F7" s="2"/>
      <c r="G7" s="8">
        <f>(2*((G3^3)/27))-(G3*G4/3) +G5</f>
        <v>-0.57307489324793603</v>
      </c>
      <c r="I7" s="1"/>
      <c r="J7" s="13" t="s">
        <v>56</v>
      </c>
      <c r="K7" s="2"/>
      <c r="L7" s="8">
        <f>(B37)*((B14/B41)-(B15/B42))</f>
        <v>0</v>
      </c>
      <c r="N7" s="13" t="s">
        <v>91</v>
      </c>
      <c r="O7" s="20"/>
      <c r="P7" s="8">
        <f xml:space="preserve"> (B26*L19*L3*(L11-(B27+B28)))- (B26*L19*L13*(L12-(B27+B28)))+(B26*L19*L7*(B36/B41))+(L19*B26*B27*B28*((B40*L22)-B13))</f>
        <v>10040.080523443885</v>
      </c>
      <c r="Q7" s="4" t="s">
        <v>3</v>
      </c>
    </row>
    <row r="8" spans="1:17" ht="34.5" customHeight="1" x14ac:dyDescent="0.3">
      <c r="D8" s="4"/>
      <c r="E8" s="14"/>
      <c r="I8" s="1"/>
      <c r="J8" s="13" t="s">
        <v>57</v>
      </c>
      <c r="K8" s="2"/>
      <c r="L8" s="8">
        <f>((B36*B37)/(B41))*((B13/B40)-(B14/B41))</f>
        <v>0</v>
      </c>
      <c r="N8" s="13" t="s">
        <v>92</v>
      </c>
      <c r="O8" s="20"/>
      <c r="P8" s="8">
        <f xml:space="preserve"> (-B27*L20*L3*(L11-(B26+B28)))+ (B27*L20*L13*(L12-(B26+B28)))-(B27*L20*L7*(B36/B41))-(L20*B26*B27*B28*((B40*L22)-B13))</f>
        <v>-7223.3449985468033</v>
      </c>
      <c r="Q8" s="4" t="s">
        <v>3</v>
      </c>
    </row>
    <row r="9" spans="1:17" ht="35.25" customHeight="1" x14ac:dyDescent="0.25">
      <c r="A9" s="4" t="s">
        <v>106</v>
      </c>
      <c r="B9" s="5">
        <f>Systeme!W14</f>
        <v>200</v>
      </c>
      <c r="C9" s="4" t="s">
        <v>34</v>
      </c>
      <c r="D9" s="4"/>
      <c r="E9" s="15"/>
      <c r="F9" s="6" t="s">
        <v>38</v>
      </c>
      <c r="G9" s="4"/>
      <c r="I9" s="1"/>
      <c r="J9" s="13" t="s">
        <v>61</v>
      </c>
      <c r="K9" s="2"/>
      <c r="L9" s="8">
        <f>((B37/B41)+(B37/B42))</f>
        <v>0.10000100000000001</v>
      </c>
      <c r="N9" s="13" t="s">
        <v>65</v>
      </c>
      <c r="O9" s="20"/>
      <c r="P9" s="8">
        <f>(B28*L21*L3*(L11-(B26+B27)))-(B28*L21*L13*(L12-(B26+B27)))+(B28*L21*L7*(B36/B41))+(L21*B26*B27*B28*((B40*L22)-B13))</f>
        <v>17183.264475102915</v>
      </c>
      <c r="Q9" s="4" t="s">
        <v>3</v>
      </c>
    </row>
    <row r="10" spans="1:17" ht="35.25" customHeight="1" x14ac:dyDescent="0.25">
      <c r="A10" s="4" t="s">
        <v>107</v>
      </c>
      <c r="B10" s="5">
        <f>Systeme!W17</f>
        <v>2E-3</v>
      </c>
      <c r="C10" s="4" t="s">
        <v>34</v>
      </c>
      <c r="D10" s="4"/>
      <c r="E10" s="13" t="s">
        <v>39</v>
      </c>
      <c r="F10" s="9"/>
      <c r="G10" s="8">
        <f>((G7/2)^2)+((G6/3)^3)</f>
        <v>-5.9440313917913379E-4</v>
      </c>
      <c r="I10" s="1"/>
    </row>
    <row r="11" spans="1:17" ht="34.5" customHeight="1" x14ac:dyDescent="0.25">
      <c r="D11" s="4"/>
      <c r="I11" s="1"/>
      <c r="J11" s="13" t="s">
        <v>70</v>
      </c>
      <c r="K11" s="2"/>
      <c r="L11" s="8">
        <f>((B35/B39)+(B35/B40)+(B36/B40) )</f>
        <v>1.1100000000000001</v>
      </c>
      <c r="N11" s="13" t="s">
        <v>66</v>
      </c>
      <c r="O11" s="20"/>
      <c r="P11" s="8">
        <f xml:space="preserve"> (-B26*L19*L3*(B36/B40))+(B26*L19*L13*(L16-(B27+B28)))- (B26*L19*L15*(L17-(B27+B28)))+(L19*B26*B27*B28*((B41*L22)-B14))</f>
        <v>-10499.363662843451</v>
      </c>
      <c r="Q11" s="4" t="s">
        <v>3</v>
      </c>
    </row>
    <row r="12" spans="1:17" ht="35.25" customHeight="1" x14ac:dyDescent="0.25">
      <c r="A12" s="4" t="s">
        <v>28</v>
      </c>
      <c r="B12" s="5">
        <f>Systeme!C17</f>
        <v>200000</v>
      </c>
      <c r="C12" s="4" t="s">
        <v>0</v>
      </c>
      <c r="D12" s="4"/>
      <c r="E12" s="4"/>
      <c r="F12" s="6" t="s">
        <v>40</v>
      </c>
      <c r="G12" s="4"/>
      <c r="H12" s="4"/>
      <c r="I12" s="1"/>
      <c r="J12" s="13" t="s">
        <v>71</v>
      </c>
      <c r="K12" s="2"/>
      <c r="L12" s="8">
        <f>((B35/B40)+(B36/B40)+(B36/B41) )</f>
        <v>2.0099999999999998</v>
      </c>
      <c r="N12" s="13" t="s">
        <v>67</v>
      </c>
      <c r="O12" s="20"/>
      <c r="P12" s="8">
        <f xml:space="preserve"> (B27*L20*L3*(B36/B40))-(B27*L20*L13*(L16-(B26+B28)))+ (B27*L20*L15*(L17-(B26+B28)))-(L20*B26*B27*B28*((B41*L22)-B14))</f>
        <v>-6843.706283270164</v>
      </c>
      <c r="Q12" s="4" t="s">
        <v>3</v>
      </c>
    </row>
    <row r="13" spans="1:17" ht="35.25" customHeight="1" x14ac:dyDescent="0.25">
      <c r="A13" s="4" t="s">
        <v>29</v>
      </c>
      <c r="B13" s="5">
        <f>Systeme!K17</f>
        <v>0</v>
      </c>
      <c r="C13" s="4" t="s">
        <v>0</v>
      </c>
      <c r="D13" s="4"/>
      <c r="E13" s="12" t="s">
        <v>37</v>
      </c>
      <c r="F13" s="2"/>
      <c r="G13" s="8">
        <f>ACOS(-((G7/2)/(SQRT(-((G6/3)^3)))))</f>
        <v>8.4881761881048012E-2</v>
      </c>
      <c r="I13" s="1"/>
      <c r="J13" s="13" t="s">
        <v>72</v>
      </c>
      <c r="K13" s="2"/>
      <c r="L13" s="8">
        <f>B36*((B13/B40)-(B14/B41))</f>
        <v>0</v>
      </c>
      <c r="N13" s="13" t="s">
        <v>68</v>
      </c>
      <c r="O13" s="20"/>
      <c r="P13" s="8">
        <f xml:space="preserve"> (-B28*L21*L3*(B36/B40))+(B28*L21*L13*(L16-(B26+B27)))-(B28*L21*L15*(L17-(B26+B27)))+(L21*B26*B27*B28*((B41*L22)-B14))</f>
        <v>17343.06994611361</v>
      </c>
      <c r="Q13" s="4" t="s">
        <v>3</v>
      </c>
    </row>
    <row r="14" spans="1:17" ht="35.25" customHeight="1" x14ac:dyDescent="0.25">
      <c r="A14" s="4" t="s">
        <v>33</v>
      </c>
      <c r="B14" s="5">
        <f>Systeme!S17</f>
        <v>0</v>
      </c>
      <c r="C14" s="4" t="s">
        <v>0</v>
      </c>
      <c r="D14" s="4"/>
      <c r="E14" s="13" t="s">
        <v>43</v>
      </c>
      <c r="F14" s="3"/>
      <c r="G14" s="8">
        <f>((2*((-G6/3)^(1/2)))*COS(G13/3)) -(G3/3)</f>
        <v>2.0562561462254263</v>
      </c>
      <c r="H14" s="4" t="s">
        <v>2</v>
      </c>
      <c r="I14" s="1"/>
    </row>
    <row r="15" spans="1:17" ht="35.25" customHeight="1" x14ac:dyDescent="0.25">
      <c r="A15" s="4" t="s">
        <v>55</v>
      </c>
      <c r="B15" s="5">
        <f>Systeme!AA17</f>
        <v>0</v>
      </c>
      <c r="C15" s="4" t="s">
        <v>0</v>
      </c>
      <c r="D15" s="4"/>
      <c r="E15" s="13" t="s">
        <v>44</v>
      </c>
      <c r="F15" s="3"/>
      <c r="G15" s="8">
        <f>((2*((-G6/3)^(1/2)))*COS((G13+(2*PI()))/3))-(G3/3)</f>
        <v>4.4529567705730133E-2</v>
      </c>
      <c r="H15" s="4" t="s">
        <v>2</v>
      </c>
      <c r="I15" s="1"/>
      <c r="J15" s="13" t="s">
        <v>94</v>
      </c>
      <c r="K15" s="2"/>
      <c r="L15" s="8">
        <f>(B37)*((B14/B41)-(B15/B42))</f>
        <v>0</v>
      </c>
      <c r="N15" s="13" t="s">
        <v>26</v>
      </c>
      <c r="O15" s="9"/>
      <c r="P15" s="8">
        <f xml:space="preserve"> (+B26*L19*L7*(L9-(B27+B28)))-(B26*L19*L8)+(L19*B26*B27*B28*((B42*L22)-B15))</f>
        <v>510.60607347860253</v>
      </c>
      <c r="Q15" s="4" t="s">
        <v>3</v>
      </c>
    </row>
    <row r="16" spans="1:17" ht="35.25" customHeight="1" x14ac:dyDescent="0.25">
      <c r="A16" s="4"/>
      <c r="B16" s="4"/>
      <c r="C16" s="4"/>
      <c r="D16" s="4"/>
      <c r="E16" s="13" t="s">
        <v>45</v>
      </c>
      <c r="F16" s="3"/>
      <c r="G16" s="8">
        <f>((2*((-G6/3)^(1/2)))*COS((G13+(4*PI()))/3))-(G3/3)</f>
        <v>0.10921528606884334</v>
      </c>
      <c r="H16" s="4" t="s">
        <v>2</v>
      </c>
      <c r="I16" s="1"/>
      <c r="J16" s="13" t="s">
        <v>95</v>
      </c>
      <c r="K16" s="2"/>
      <c r="L16" s="8">
        <f>((B36/B40)+((B36+B37)/B41))</f>
        <v>2.1</v>
      </c>
      <c r="N16" s="13" t="s">
        <v>62</v>
      </c>
      <c r="O16" s="9"/>
      <c r="P16" s="8">
        <f xml:space="preserve"> (-B27*L20*L7*(L9-(B26+B28)))+(B27*L20*L8)-(L20*B26*B27*B28*((B42*L22)-B15))</f>
        <v>15369.248632691633</v>
      </c>
      <c r="Q16" s="4" t="s">
        <v>3</v>
      </c>
    </row>
    <row r="17" spans="1:17" ht="35.25" customHeight="1" x14ac:dyDescent="0.3">
      <c r="A17" s="4" t="s">
        <v>30</v>
      </c>
      <c r="B17" s="5">
        <f>Systeme!C14</f>
        <v>2000</v>
      </c>
      <c r="C17" s="4" t="s">
        <v>108</v>
      </c>
      <c r="D17" s="4"/>
      <c r="E17" s="14"/>
      <c r="I17" s="1"/>
      <c r="J17" s="13" t="s">
        <v>96</v>
      </c>
      <c r="K17" s="2"/>
      <c r="L17" s="8">
        <f>(((B37+B36)/B41)+(B37/B42))</f>
        <v>1.100001</v>
      </c>
      <c r="N17" s="13" t="s">
        <v>90</v>
      </c>
      <c r="O17" s="9"/>
      <c r="P17" s="8">
        <f>(+B28*L21*L7*(L9-(B26+B27)))-(B28*L21*L8)+(L21*B26*B27*B28*((B42*L22)-B15))</f>
        <v>-15879.854706170234</v>
      </c>
      <c r="Q17" s="4" t="s">
        <v>3</v>
      </c>
    </row>
    <row r="18" spans="1:17" ht="35.25" customHeight="1" x14ac:dyDescent="0.25">
      <c r="A18" s="4" t="s">
        <v>31</v>
      </c>
      <c r="B18" s="5">
        <f>Systeme!K14</f>
        <v>2000</v>
      </c>
      <c r="C18" s="4" t="s">
        <v>108</v>
      </c>
      <c r="D18" s="4"/>
      <c r="E18" s="15"/>
      <c r="F18" s="6" t="s">
        <v>41</v>
      </c>
      <c r="G18" s="4"/>
      <c r="H18" s="4"/>
      <c r="I18" s="1"/>
    </row>
    <row r="19" spans="1:17" ht="35.25" customHeight="1" x14ac:dyDescent="0.25">
      <c r="A19" s="4" t="s">
        <v>32</v>
      </c>
      <c r="B19" s="5">
        <f>Systeme!S14</f>
        <v>2000</v>
      </c>
      <c r="C19" s="4" t="s">
        <v>108</v>
      </c>
      <c r="D19" s="4"/>
      <c r="E19" s="13" t="s">
        <v>43</v>
      </c>
      <c r="F19" s="3"/>
      <c r="G19" s="8">
        <f>((3*G7/G6))+(G3/3)</f>
        <v>0.5786977067345126</v>
      </c>
      <c r="H19" s="4" t="s">
        <v>2</v>
      </c>
      <c r="I19" s="1"/>
      <c r="J19" s="13" t="s">
        <v>58</v>
      </c>
      <c r="K19" s="2"/>
      <c r="L19" s="8">
        <f xml:space="preserve"> (1/((B26-B27)*(B26-B28)))</f>
        <v>0.25530303673930377</v>
      </c>
      <c r="N19" s="15"/>
      <c r="O19" s="6" t="s">
        <v>16</v>
      </c>
      <c r="Q19" s="4"/>
    </row>
    <row r="20" spans="1:17" ht="35.25" customHeight="1" x14ac:dyDescent="0.25">
      <c r="A20" s="4" t="s">
        <v>54</v>
      </c>
      <c r="B20" s="5">
        <f>Systeme!AA14</f>
        <v>2000</v>
      </c>
      <c r="C20" s="4" t="s">
        <v>108</v>
      </c>
      <c r="D20" s="4"/>
      <c r="E20" s="13" t="s">
        <v>44</v>
      </c>
      <c r="F20" s="3"/>
      <c r="G20" s="8">
        <f>(-((3*G7)/(2*G6)))+(G3/3)</f>
        <v>-1.3943493533672564</v>
      </c>
      <c r="H20" s="4" t="s">
        <v>2</v>
      </c>
      <c r="I20" s="1"/>
      <c r="J20" s="13" t="s">
        <v>59</v>
      </c>
      <c r="K20" s="2"/>
      <c r="L20" s="8">
        <f>(1/((B27-B28)*(B26-B27)))</f>
        <v>-7.6846243163458929</v>
      </c>
      <c r="N20" s="13" t="s">
        <v>18</v>
      </c>
      <c r="O20" s="10"/>
      <c r="P20" s="8">
        <f>(P3/B26)+(P4/B27)+(P5/B28)</f>
        <v>-199999.80000419982</v>
      </c>
      <c r="Q20" s="4" t="s">
        <v>9</v>
      </c>
    </row>
    <row r="21" spans="1:17" ht="35.25" customHeight="1" x14ac:dyDescent="0.25">
      <c r="A21" s="4"/>
      <c r="B21" s="4"/>
      <c r="C21" s="4"/>
      <c r="D21" s="4"/>
      <c r="E21" s="13" t="s">
        <v>45</v>
      </c>
      <c r="F21" s="3"/>
      <c r="G21" s="8">
        <f>(-((3*G7)/(2*G6)))+(G3/3)</f>
        <v>-1.3943493533672564</v>
      </c>
      <c r="H21" s="4" t="s">
        <v>2</v>
      </c>
      <c r="I21" s="1"/>
      <c r="J21" s="13" t="s">
        <v>60</v>
      </c>
      <c r="K21" s="2"/>
      <c r="L21" s="8">
        <f xml:space="preserve"> (1/((B27-B28)*(B26-B28)))</f>
        <v>-7.9399273530851948</v>
      </c>
      <c r="N21" s="13" t="s">
        <v>17</v>
      </c>
      <c r="O21" s="10"/>
      <c r="P21" s="8">
        <f>P20+P22</f>
        <v>-3.9999160015722737</v>
      </c>
      <c r="Q21" s="4" t="s">
        <v>9</v>
      </c>
    </row>
    <row r="22" spans="1:17" ht="35.25" customHeight="1" x14ac:dyDescent="0.25">
      <c r="A22" s="4"/>
      <c r="B22" s="6" t="s">
        <v>7</v>
      </c>
      <c r="C22" s="4"/>
      <c r="D22" s="4"/>
      <c r="I22" s="4"/>
      <c r="J22" s="13" t="s">
        <v>69</v>
      </c>
      <c r="K22" s="2"/>
      <c r="L22" s="8">
        <f>(B12+B13+B14+B15)/(B39+B40+B41+B42)</f>
        <v>9.9997900044099077E-5</v>
      </c>
      <c r="N22" s="13" t="s">
        <v>63</v>
      </c>
      <c r="O22" s="10"/>
      <c r="P22" s="8">
        <f>(P15/B26)+(P16/B27)+(P17/B28)</f>
        <v>199995.80008819824</v>
      </c>
      <c r="Q22" s="4" t="s">
        <v>9</v>
      </c>
    </row>
    <row r="23" spans="1:17" ht="35.25" customHeight="1" x14ac:dyDescent="0.3">
      <c r="A23" s="4" t="s">
        <v>50</v>
      </c>
      <c r="B23" s="5">
        <f>Systeme!G4</f>
        <v>100</v>
      </c>
      <c r="C23" s="4" t="s">
        <v>1</v>
      </c>
      <c r="E23" s="14"/>
      <c r="F23" s="6" t="s">
        <v>42</v>
      </c>
      <c r="H23" s="4"/>
    </row>
    <row r="24" spans="1:17" ht="35.25" customHeight="1" x14ac:dyDescent="0.25">
      <c r="A24" s="11"/>
      <c r="B24" s="11"/>
      <c r="C24" s="4"/>
      <c r="E24" s="12" t="s">
        <v>51</v>
      </c>
      <c r="F24" s="2"/>
      <c r="G24" s="8" t="e">
        <f>(-(G7/2)+SQRT(G10) )^(1/3)</f>
        <v>#NUM!</v>
      </c>
      <c r="H24" s="4"/>
      <c r="N24" s="4"/>
      <c r="O24" s="6" t="s">
        <v>8</v>
      </c>
    </row>
    <row r="25" spans="1:17" ht="35.25" customHeight="1" x14ac:dyDescent="0.25">
      <c r="A25" s="4"/>
      <c r="B25" s="6" t="s">
        <v>46</v>
      </c>
      <c r="C25" s="4"/>
      <c r="E25" s="12" t="s">
        <v>52</v>
      </c>
      <c r="F25" s="2"/>
      <c r="G25" s="8" t="e">
        <f>(-(G7/2)-SQRT(G10) )^(1/3)</f>
        <v>#NUM!</v>
      </c>
      <c r="N25" s="7" t="s">
        <v>12</v>
      </c>
      <c r="O25" s="9"/>
      <c r="P25" s="8">
        <f>P3*EXP(-B26*B23) + P4*EXP(-B27*B23) + P5*EXP(-B28*B23)</f>
        <v>-15.499749947801316</v>
      </c>
      <c r="Q25" s="4" t="s">
        <v>77</v>
      </c>
    </row>
    <row r="26" spans="1:17" ht="35.25" customHeight="1" x14ac:dyDescent="0.25">
      <c r="A26" s="18" t="s">
        <v>47</v>
      </c>
      <c r="B26" s="19">
        <f>ABS(IF(G10&lt;0,G14,IF(G10=0,G19,G26)))</f>
        <v>2.0562561462254263</v>
      </c>
      <c r="C26" s="4" t="s">
        <v>2</v>
      </c>
      <c r="E26" s="13" t="s">
        <v>43</v>
      </c>
      <c r="F26" s="3"/>
      <c r="G26" s="8" t="e">
        <f>G24+G25</f>
        <v>#NUM!</v>
      </c>
      <c r="H26" s="4" t="s">
        <v>2</v>
      </c>
      <c r="N26" s="7" t="s">
        <v>13</v>
      </c>
      <c r="O26" s="9"/>
      <c r="P26" s="8">
        <f>P7*EXP(-B26*B23) + P8*EXP(-B27*B23) + P9*EXP(-B28*B23)</f>
        <v>-83.798841103538109</v>
      </c>
      <c r="Q26" s="4" t="s">
        <v>77</v>
      </c>
    </row>
    <row r="27" spans="1:17" ht="35.25" customHeight="1" x14ac:dyDescent="0.25">
      <c r="A27" s="18" t="s">
        <v>48</v>
      </c>
      <c r="B27" s="19">
        <f>ABS(IF(G10&lt;0,G15,IF(G10=0,G20,G27)))</f>
        <v>4.4529567705730133E-2</v>
      </c>
      <c r="C27" s="4" t="s">
        <v>2</v>
      </c>
      <c r="E27" s="13" t="s">
        <v>44</v>
      </c>
      <c r="F27" s="3"/>
      <c r="G27" s="8" t="e">
        <f>-((G24+G25)/2)-(G4/3)+((G24+G25)/2)*SQRT(-3)</f>
        <v>#NUM!</v>
      </c>
      <c r="H27" s="4" t="s">
        <v>2</v>
      </c>
      <c r="N27" s="7" t="s">
        <v>15</v>
      </c>
      <c r="O27" s="9"/>
      <c r="P27" s="8">
        <f>P11*EXP(-B26*B23) + P12*EXP(-B27*B23) + P13*EXP(-B28*B23)</f>
        <v>-79.375407924167945</v>
      </c>
      <c r="Q27" s="4" t="s">
        <v>77</v>
      </c>
    </row>
    <row r="28" spans="1:17" ht="35.25" customHeight="1" x14ac:dyDescent="0.25">
      <c r="A28" s="18" t="s">
        <v>49</v>
      </c>
      <c r="B28" s="19">
        <f>ABS(IF(G10&lt;0,G16,IF(G10=0,G21,G28)))</f>
        <v>0.10921528606884334</v>
      </c>
      <c r="C28" s="4" t="s">
        <v>2</v>
      </c>
      <c r="E28" s="13" t="s">
        <v>45</v>
      </c>
      <c r="F28" s="3"/>
      <c r="G28" s="8" t="e">
        <f>-((G24+G25)/2)-(G4/3)-((G24+G25)/2)*SQRT(-3)</f>
        <v>#NUM!</v>
      </c>
      <c r="H28" s="4" t="s">
        <v>2</v>
      </c>
      <c r="N28" s="7" t="s">
        <v>53</v>
      </c>
      <c r="O28" s="9"/>
      <c r="P28" s="8">
        <f>P15*EXP(-B26*B23) + P16*EXP(-B27*B23) + P17*EXP(-B28*B23)</f>
        <v>178.6739989755074</v>
      </c>
      <c r="Q28" s="4" t="s">
        <v>77</v>
      </c>
    </row>
    <row r="29" spans="1:17" ht="35.25" customHeight="1" x14ac:dyDescent="0.25">
      <c r="A29" s="1"/>
    </row>
    <row r="30" spans="1:17" ht="35.25" customHeight="1" x14ac:dyDescent="0.25">
      <c r="A30" s="1"/>
      <c r="B30" s="6" t="s">
        <v>99</v>
      </c>
      <c r="E30" s="4"/>
      <c r="F30" s="6" t="s">
        <v>64</v>
      </c>
      <c r="N30" s="4"/>
      <c r="O30" s="6" t="s">
        <v>10</v>
      </c>
      <c r="Q30" s="4"/>
    </row>
    <row r="31" spans="1:17" ht="35.25" customHeight="1" x14ac:dyDescent="0.25">
      <c r="A31" s="4" t="s">
        <v>109</v>
      </c>
      <c r="B31" s="5">
        <f>(B3/B4)</f>
        <v>10</v>
      </c>
      <c r="C31" s="4"/>
      <c r="E31" s="13">
        <f xml:space="preserve"> (1- EXP(-B26*B23))</f>
        <v>1</v>
      </c>
      <c r="F31" s="2"/>
      <c r="G31" s="8">
        <f>(P3/B26)*E31</f>
        <v>-24.959407014172857</v>
      </c>
      <c r="N31" s="7"/>
      <c r="O31" s="9"/>
      <c r="P31" s="8">
        <f>(P3/B26)*(1-EXP(-B26*B23)) + (P4/B27)*(1-EXP(-B27*B23))+ (P5/B28)*(1-EXP(-B28*B23))</f>
        <v>-199656.20266293673</v>
      </c>
      <c r="Q31" s="4" t="s">
        <v>0</v>
      </c>
    </row>
    <row r="32" spans="1:17" ht="35.25" customHeight="1" x14ac:dyDescent="0.25">
      <c r="A32" s="4" t="s">
        <v>110</v>
      </c>
      <c r="B32" s="5">
        <f>B6/B7</f>
        <v>1</v>
      </c>
      <c r="C32" s="4"/>
      <c r="E32" s="13">
        <f xml:space="preserve"> (1- EXP(-B27*B23))</f>
        <v>0.98835591287314428</v>
      </c>
      <c r="F32" s="2"/>
      <c r="G32" s="8">
        <f>(P4/B27)*E32</f>
        <v>-28902.918168215278</v>
      </c>
      <c r="N32" s="7"/>
      <c r="O32" s="9"/>
      <c r="P32" s="8">
        <f>(P7/B26)*(1-EXP(-B26*B23)) + (P8/B27)*(1-EXP(-B27*B23))+ (P9/B28)*(1-EXP(-B28*B23))</f>
        <v>1887.9983758513408</v>
      </c>
      <c r="Q32" s="4" t="s">
        <v>0</v>
      </c>
    </row>
    <row r="33" spans="1:17" ht="35.25" customHeight="1" x14ac:dyDescent="0.25">
      <c r="A33" s="4" t="s">
        <v>111</v>
      </c>
      <c r="B33" s="5">
        <f>B9/B10</f>
        <v>100000</v>
      </c>
      <c r="C33" s="4"/>
      <c r="E33" s="13">
        <f xml:space="preserve"> (1- EXP(-B28*B23))</f>
        <v>0.99998193489907994</v>
      </c>
      <c r="F33" s="2"/>
      <c r="G33" s="8">
        <f>(P5/B28)*E33</f>
        <v>-170728.32508770729</v>
      </c>
      <c r="N33" s="7"/>
      <c r="O33" s="9"/>
      <c r="P33" s="8">
        <f>(P11/B26)*(1-EXP(-B26*B23)) + (P12/B27)*(1-EXP(-B27*B23))+ (P13/B28)*(1-EXP(-B28*B23))</f>
        <v>1788.699784800061</v>
      </c>
      <c r="Q33" s="4" t="s">
        <v>0</v>
      </c>
    </row>
    <row r="34" spans="1:17" ht="35.25" customHeight="1" x14ac:dyDescent="0.25">
      <c r="A34" s="1"/>
      <c r="N34" s="7"/>
      <c r="O34" s="9"/>
      <c r="P34" s="8">
        <f>(P15/B26)*(1-EXP(-B26*B23)) + (P16/B27)*(1-EXP(-B27*B23))+ (P17/B28)*(1-EXP(-B28*B23))</f>
        <v>195979.50450228536</v>
      </c>
      <c r="Q34" s="4" t="s">
        <v>0</v>
      </c>
    </row>
    <row r="35" spans="1:17" ht="35.25" customHeight="1" x14ac:dyDescent="0.25">
      <c r="A35" s="4" t="s">
        <v>98</v>
      </c>
      <c r="B35" s="5">
        <f>B3</f>
        <v>200</v>
      </c>
      <c r="C35" s="4" t="s">
        <v>34</v>
      </c>
      <c r="E35" s="13">
        <f xml:space="preserve"> (1- EXP(-B26*B23))</f>
        <v>1</v>
      </c>
      <c r="F35" s="2"/>
      <c r="G35" s="8">
        <f>(P7/B26)*E35</f>
        <v>4882.6993377619774</v>
      </c>
    </row>
    <row r="36" spans="1:17" ht="35.25" customHeight="1" x14ac:dyDescent="0.25">
      <c r="A36" s="4" t="s">
        <v>112</v>
      </c>
      <c r="B36" s="5">
        <f>B6*B31</f>
        <v>20000</v>
      </c>
      <c r="C36" s="4" t="s">
        <v>34</v>
      </c>
      <c r="E36" s="13">
        <f xml:space="preserve"> (1- EXP(-B27*B23))</f>
        <v>0.98835591287314428</v>
      </c>
      <c r="F36" s="2"/>
      <c r="G36" s="8">
        <f>(P8/B26)*E36</f>
        <v>-3471.9583711112787</v>
      </c>
      <c r="O36" s="6" t="s">
        <v>73</v>
      </c>
    </row>
    <row r="37" spans="1:17" ht="35.25" customHeight="1" x14ac:dyDescent="0.25">
      <c r="A37" s="4" t="s">
        <v>115</v>
      </c>
      <c r="B37" s="5">
        <f>B9*B31*B32</f>
        <v>2000</v>
      </c>
      <c r="C37" s="4" t="s">
        <v>34</v>
      </c>
      <c r="E37" s="13">
        <f xml:space="preserve"> (1- EXP(-B28*B23))</f>
        <v>0.99998193489907994</v>
      </c>
      <c r="F37" s="2"/>
      <c r="G37" s="8">
        <f>(P9/B26)*E37</f>
        <v>8356.4268436293733</v>
      </c>
      <c r="N37" s="22" t="s">
        <v>93</v>
      </c>
      <c r="O37" s="10"/>
      <c r="P37" s="8">
        <f>P31+P32+P33+P34</f>
        <v>0</v>
      </c>
      <c r="Q37" s="4"/>
    </row>
    <row r="38" spans="1:17" ht="35.25" customHeight="1" x14ac:dyDescent="0.25">
      <c r="A38" s="1"/>
    </row>
    <row r="39" spans="1:17" ht="35.25" customHeight="1" x14ac:dyDescent="0.25">
      <c r="A39" s="4" t="s">
        <v>113</v>
      </c>
      <c r="B39" s="5">
        <f>B17</f>
        <v>2000</v>
      </c>
      <c r="C39" s="4" t="s">
        <v>108</v>
      </c>
      <c r="E39" s="13">
        <f xml:space="preserve"> (1- EXP(-B26*B23))</f>
        <v>1</v>
      </c>
      <c r="F39" s="2"/>
      <c r="G39" s="8">
        <f>(P11/B26)*E39</f>
        <v>-5106.0582516028671</v>
      </c>
    </row>
    <row r="40" spans="1:17" ht="35.25" customHeight="1" x14ac:dyDescent="0.25">
      <c r="A40" s="4" t="s">
        <v>114</v>
      </c>
      <c r="B40" s="5">
        <f>B18*B31</f>
        <v>20000</v>
      </c>
      <c r="C40" s="4" t="s">
        <v>108</v>
      </c>
      <c r="E40" s="13">
        <f xml:space="preserve"> (1- EXP(-B27*B23))</f>
        <v>0.98835591287314428</v>
      </c>
      <c r="F40" s="2"/>
      <c r="G40" s="8">
        <f>(P12/B27)*E40</f>
        <v>-151899.46634417368</v>
      </c>
    </row>
    <row r="41" spans="1:17" ht="35.25" customHeight="1" x14ac:dyDescent="0.25">
      <c r="A41" s="4" t="s">
        <v>116</v>
      </c>
      <c r="B41" s="5">
        <f>B19*B31*B32</f>
        <v>20000</v>
      </c>
      <c r="C41" s="4" t="s">
        <v>108</v>
      </c>
      <c r="E41" s="13">
        <f xml:space="preserve"> (1- EXP(-B28*B23))</f>
        <v>0.99998193489907994</v>
      </c>
      <c r="F41" s="2"/>
      <c r="G41" s="8">
        <f>(P13/B27)*E41</f>
        <v>389466.09040565818</v>
      </c>
    </row>
    <row r="42" spans="1:17" ht="35.25" customHeight="1" x14ac:dyDescent="0.25">
      <c r="A42" s="4" t="s">
        <v>117</v>
      </c>
      <c r="B42" s="5">
        <f>B20*B31*B32*B33</f>
        <v>2000000000</v>
      </c>
      <c r="C42" s="4" t="s">
        <v>108</v>
      </c>
    </row>
    <row r="43" spans="1:17" ht="35.25" customHeight="1" x14ac:dyDescent="0.25">
      <c r="E43" s="13">
        <f xml:space="preserve"> (1- EXP(-B26*B23))</f>
        <v>1</v>
      </c>
      <c r="F43" s="2"/>
      <c r="G43" s="8">
        <f>(P15/B26)*E35</f>
        <v>248.31832085506386</v>
      </c>
    </row>
    <row r="44" spans="1:17" ht="35.25" customHeight="1" x14ac:dyDescent="0.25">
      <c r="E44" s="13">
        <f xml:space="preserve"> (1- EXP(-B27*B23))</f>
        <v>0.98835591287314428</v>
      </c>
      <c r="F44" s="2"/>
      <c r="G44" s="8">
        <f>(P16/B27)*E36</f>
        <v>341128.12104806385</v>
      </c>
    </row>
    <row r="45" spans="1:17" ht="35.25" customHeight="1" x14ac:dyDescent="0.25">
      <c r="E45" s="13">
        <f xml:space="preserve"> (1- EXP(-B28*B23))</f>
        <v>0.99998193489907994</v>
      </c>
      <c r="F45" s="2"/>
      <c r="G45" s="8">
        <f>(P17/B28)*E37</f>
        <v>-145396.93486663359</v>
      </c>
    </row>
  </sheetData>
  <autoFilter ref="N24:Q28"/>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2"/>
  <sheetViews>
    <sheetView workbookViewId="0">
      <selection activeCell="C12" sqref="C12"/>
    </sheetView>
  </sheetViews>
  <sheetFormatPr baseColWidth="10" defaultRowHeight="15" x14ac:dyDescent="0.25"/>
  <cols>
    <col min="1" max="1" width="18.7109375" style="4" customWidth="1"/>
    <col min="2" max="2" width="3.28515625" customWidth="1"/>
    <col min="4" max="4" width="11.42578125" style="19"/>
    <col min="5" max="5" width="3.42578125" style="5" customWidth="1"/>
    <col min="6" max="6" width="15" style="8" customWidth="1"/>
    <col min="7" max="7" width="11.42578125" style="21"/>
    <col min="8" max="8" width="3.28515625" customWidth="1"/>
    <col min="9" max="9" width="13.7109375" style="8" customWidth="1"/>
    <col min="10" max="10" width="11.42578125" style="21"/>
    <col min="11" max="11" width="3.28515625" customWidth="1"/>
    <col min="12" max="12" width="14.85546875" style="8" customWidth="1"/>
    <col min="13" max="13" width="11.42578125" style="21"/>
    <col min="14" max="14" width="3.28515625" customWidth="1"/>
    <col min="15" max="15" width="13.5703125" style="8" customWidth="1"/>
    <col min="16" max="16" width="11.42578125" style="21"/>
  </cols>
  <sheetData>
    <row r="1" spans="1:16" x14ac:dyDescent="0.25">
      <c r="D1" s="4"/>
      <c r="E1"/>
      <c r="F1" s="4"/>
      <c r="G1" s="4"/>
      <c r="I1" s="4"/>
      <c r="J1" s="4"/>
      <c r="K1" s="4" t="s">
        <v>88</v>
      </c>
      <c r="L1" s="4"/>
      <c r="M1" s="4"/>
      <c r="O1" s="4"/>
      <c r="P1" s="4"/>
    </row>
    <row r="2" spans="1:16" x14ac:dyDescent="0.25">
      <c r="A2" s="4" t="s">
        <v>78</v>
      </c>
      <c r="D2" s="19" t="s">
        <v>79</v>
      </c>
      <c r="F2" s="8" t="s">
        <v>80</v>
      </c>
      <c r="G2" s="21" t="s">
        <v>82</v>
      </c>
      <c r="I2" s="8" t="s">
        <v>81</v>
      </c>
      <c r="J2" s="21" t="s">
        <v>83</v>
      </c>
      <c r="L2" s="8" t="s">
        <v>84</v>
      </c>
      <c r="M2" s="21" t="s">
        <v>85</v>
      </c>
      <c r="O2" s="8" t="s">
        <v>86</v>
      </c>
      <c r="P2" s="21" t="s">
        <v>87</v>
      </c>
    </row>
    <row r="3" spans="1:16" x14ac:dyDescent="0.25">
      <c r="A3" s="4">
        <v>1</v>
      </c>
      <c r="D3" s="19">
        <f>A3*0.001 *Systeme!$G$4</f>
        <v>0.1</v>
      </c>
      <c r="F3" s="8">
        <f>('DGL 4'!$P$3/'DGL 4'!$B$26)*(1-EXP(-'DGL 4'!$B$26*D3)) + ('DGL 4'!$P$4/'DGL 4'!$B$27)*(1-EXP(-'DGL 4'!$B$27*D3))+ ('DGL 4'!$P$5/'DGL 4'!$B$28)*(1-EXP(-'DGL 4'!$B$28*D3))</f>
        <v>-1989.0717798865985</v>
      </c>
      <c r="G3" s="21">
        <f>(F3+Systeme!$C$17)/Systeme!$C$14</f>
        <v>99.005464110056693</v>
      </c>
      <c r="I3" s="8">
        <f>('DGL 4'!$P$7/'DGL 4'!$B$26)*(1-EXP(-'DGL 4'!$B$26*D3)) + ('DGL 4'!$P$8/'DGL 4'!$B$27)*(1-EXP(-'DGL 4'!$B$27*D3))+ ('DGL 4'!$P$9/'DGL 4'!$B$28)*(1-EXP(-'DGL 4'!$B$28*D3))</f>
        <v>1895.7576573825072</v>
      </c>
      <c r="J3" s="21">
        <f>(I3+Systeme!$K$17)/Systeme!$K$14</f>
        <v>0.94787882869125362</v>
      </c>
      <c r="L3" s="8">
        <f>('DGL 4'!$P$11/'DGL 4'!$B$26)*(1-EXP(-'DGL 4'!$B$26*D3)) + ('DGL 4'!$P$12/'DGL 4'!$B$27)*(1-EXP(-'DGL 4'!$B$27*D3))+ ('DGL 4'!$P$13/'DGL 4'!$B$28)*(1-EXP(-'DGL 4'!$B$28*D3))</f>
        <v>92.998470651725029</v>
      </c>
      <c r="M3" s="21">
        <f>(L3+Systeme!$S$17)/Systeme!$S$14</f>
        <v>4.6499235325862517E-2</v>
      </c>
      <c r="O3" s="8">
        <f>('DGL 4'!$P$15/'DGL 4'!$B$26)*(1-EXP(-'DGL 4'!$B$26*D3)) + ('DGL 4'!$P$16/'DGL 4'!$B$27)*(1-EXP(-'DGL 4'!$B$27*D3))+ ('DGL 4'!$P$17/'DGL 4'!$B$28)*(1-EXP(-'DGL 4'!$B$28*D3))</f>
        <v>0.31565185236672733</v>
      </c>
      <c r="P3" s="21">
        <f>(O3+Systeme!$AA$17)/Systeme!$AA$14</f>
        <v>1.5782592618336367E-4</v>
      </c>
    </row>
    <row r="4" spans="1:16" x14ac:dyDescent="0.25">
      <c r="A4" s="4">
        <f>A3+1</f>
        <v>2</v>
      </c>
      <c r="D4" s="19">
        <f>A4*0.001 *Systeme!$G$4</f>
        <v>0.2</v>
      </c>
      <c r="F4" s="8">
        <f>('DGL 4'!$P$3/'DGL 4'!$B$26)*(1-EXP(-'DGL 4'!$B$26*D4)) + ('DGL 4'!$P$4/'DGL 4'!$B$27)*(1-EXP(-'DGL 4'!$B$27*D4))+ ('DGL 4'!$P$5/'DGL 4'!$B$28)*(1-EXP(-'DGL 4'!$B$28*D4))</f>
        <v>-3956.5602541399617</v>
      </c>
      <c r="G4" s="21">
        <f>(F4+Systeme!$C$17)/Systeme!$C$14</f>
        <v>98.021719872930021</v>
      </c>
      <c r="I4" s="8">
        <f>('DGL 4'!$P$7/'DGL 4'!$B$26)*(1-EXP(-'DGL 4'!$B$26*D4)) + ('DGL 4'!$P$8/'DGL 4'!$B$27)*(1-EXP(-'DGL 4'!$B$27*D4))+ ('DGL 4'!$P$9/'DGL 4'!$B$28)*(1-EXP(-'DGL 4'!$B$28*D4))</f>
        <v>3607.4828368526623</v>
      </c>
      <c r="J4" s="21">
        <f>(I4+Systeme!$K$17)/Systeme!$K$14</f>
        <v>1.8037414184263312</v>
      </c>
      <c r="L4" s="8">
        <f>('DGL 4'!$P$11/'DGL 4'!$B$26)*(1-EXP(-'DGL 4'!$B$26*D4)) + ('DGL 4'!$P$12/'DGL 4'!$B$27)*(1-EXP(-'DGL 4'!$B$27*D4))+ ('DGL 4'!$P$13/'DGL 4'!$B$28)*(1-EXP(-'DGL 4'!$B$28*D4))</f>
        <v>346.68265612238338</v>
      </c>
      <c r="M4" s="21">
        <f>(L4+Systeme!$S$17)/Systeme!$S$14</f>
        <v>0.17334132806119168</v>
      </c>
      <c r="O4" s="8">
        <f>('DGL 4'!$P$15/'DGL 4'!$B$26)*(1-EXP(-'DGL 4'!$B$26*D4)) + ('DGL 4'!$P$16/'DGL 4'!$B$27)*(1-EXP(-'DGL 4'!$B$27*D4))+ ('DGL 4'!$P$17/'DGL 4'!$B$28)*(1-EXP(-'DGL 4'!$B$28*D4))</f>
        <v>2.3947611649155078</v>
      </c>
      <c r="P4" s="21">
        <f>(O4+Systeme!$AA$17)/Systeme!$AA$14</f>
        <v>1.197380582457754E-3</v>
      </c>
    </row>
    <row r="5" spans="1:16" x14ac:dyDescent="0.25">
      <c r="A5" s="4">
        <f t="shared" ref="A5:A68" si="0">A4+1</f>
        <v>3</v>
      </c>
      <c r="D5" s="19">
        <f>A5*0.001 *Systeme!$G$4</f>
        <v>0.3</v>
      </c>
      <c r="F5" s="8">
        <f>('DGL 4'!$P$3/'DGL 4'!$B$26)*(1-EXP(-'DGL 4'!$B$26*D5)) + ('DGL 4'!$P$4/'DGL 4'!$B$27)*(1-EXP(-'DGL 4'!$B$27*D5))+ ('DGL 4'!$P$5/'DGL 4'!$B$28)*(1-EXP(-'DGL 4'!$B$28*D5))</f>
        <v>-5902.8470452075871</v>
      </c>
      <c r="G5" s="21">
        <f>(F5+Systeme!$C$17)/Systeme!$C$14</f>
        <v>97.048576477396196</v>
      </c>
      <c r="I5" s="8">
        <f>('DGL 4'!$P$7/'DGL 4'!$B$26)*(1-EXP(-'DGL 4'!$B$26*D5)) + ('DGL 4'!$P$8/'DGL 4'!$B$27)*(1-EXP(-'DGL 4'!$B$27*D5))+ ('DGL 4'!$P$9/'DGL 4'!$B$28)*(1-EXP(-'DGL 4'!$B$28*D5))</f>
        <v>5166.7126210803908</v>
      </c>
      <c r="J5" s="21">
        <f>(I5+Systeme!$K$17)/Systeme!$K$14</f>
        <v>2.5833563105401955</v>
      </c>
      <c r="L5" s="8">
        <f>('DGL 4'!$P$11/'DGL 4'!$B$26)*(1-EXP(-'DGL 4'!$B$26*D5)) + ('DGL 4'!$P$12/'DGL 4'!$B$27)*(1-EXP(-'DGL 4'!$B$27*D5))+ ('DGL 4'!$P$13/'DGL 4'!$B$28)*(1-EXP(-'DGL 4'!$B$28*D5))</f>
        <v>728.45881986981385</v>
      </c>
      <c r="M5" s="21">
        <f>(L5+Systeme!$S$17)/Systeme!$S$14</f>
        <v>0.36422940993490693</v>
      </c>
      <c r="O5" s="8">
        <f>('DGL 4'!$P$15/'DGL 4'!$B$26)*(1-EXP(-'DGL 4'!$B$26*D5)) + ('DGL 4'!$P$16/'DGL 4'!$B$27)*(1-EXP(-'DGL 4'!$B$27*D5))+ ('DGL 4'!$P$17/'DGL 4'!$B$28)*(1-EXP(-'DGL 4'!$B$28*D5))</f>
        <v>7.6756042573824743</v>
      </c>
      <c r="P5" s="21">
        <f>(O5+Systeme!$AA$17)/Systeme!$AA$14</f>
        <v>3.8378021286912373E-3</v>
      </c>
    </row>
    <row r="6" spans="1:16" x14ac:dyDescent="0.25">
      <c r="A6" s="4">
        <f t="shared" si="0"/>
        <v>4</v>
      </c>
      <c r="D6" s="19">
        <f>A6*0.001 *Systeme!$G$4</f>
        <v>0.4</v>
      </c>
      <c r="F6" s="8">
        <f>('DGL 4'!$P$3/'DGL 4'!$B$26)*(1-EXP(-'DGL 4'!$B$26*D6)) + ('DGL 4'!$P$4/'DGL 4'!$B$27)*(1-EXP(-'DGL 4'!$B$27*D6))+ ('DGL 4'!$P$5/'DGL 4'!$B$28)*(1-EXP(-'DGL 4'!$B$28*D6))</f>
        <v>-7828.2816024155854</v>
      </c>
      <c r="G6" s="21">
        <f>(F6+Systeme!$C$17)/Systeme!$C$14</f>
        <v>96.085859198792207</v>
      </c>
      <c r="I6" s="8">
        <f>('DGL 4'!$P$7/'DGL 4'!$B$26)*(1-EXP(-'DGL 4'!$B$26*D6)) + ('DGL 4'!$P$8/'DGL 4'!$B$27)*(1-EXP(-'DGL 4'!$B$27*D6))+ ('DGL 4'!$P$9/'DGL 4'!$B$28)*(1-EXP(-'DGL 4'!$B$28*D6))</f>
        <v>6599.1552466401208</v>
      </c>
      <c r="J6" s="21">
        <f>(I6+Systeme!$K$17)/Systeme!$K$14</f>
        <v>3.2995776233200602</v>
      </c>
      <c r="L6" s="8">
        <f>('DGL 4'!$P$11/'DGL 4'!$B$26)*(1-EXP(-'DGL 4'!$B$26*D6)) + ('DGL 4'!$P$12/'DGL 4'!$B$27)*(1-EXP(-'DGL 4'!$B$27*D6))+ ('DGL 4'!$P$13/'DGL 4'!$B$28)*(1-EXP(-'DGL 4'!$B$28*D6))</f>
        <v>1211.8243369081911</v>
      </c>
      <c r="M6" s="21">
        <f>(L6+Systeme!$S$17)/Systeme!$S$14</f>
        <v>0.60591216845409557</v>
      </c>
      <c r="O6" s="8">
        <f>('DGL 4'!$P$15/'DGL 4'!$B$26)*(1-EXP(-'DGL 4'!$B$26*D6)) + ('DGL 4'!$P$16/'DGL 4'!$B$27)*(1-EXP(-'DGL 4'!$B$27*D6))+ ('DGL 4'!$P$17/'DGL 4'!$B$28)*(1-EXP(-'DGL 4'!$B$28*D6))</f>
        <v>17.302018867275365</v>
      </c>
      <c r="P6" s="21">
        <f>(O6+Systeme!$AA$17)/Systeme!$AA$14</f>
        <v>8.6510094336376825E-3</v>
      </c>
    </row>
    <row r="7" spans="1:16" x14ac:dyDescent="0.25">
      <c r="A7" s="4">
        <f t="shared" si="0"/>
        <v>5</v>
      </c>
      <c r="D7" s="19">
        <f>A7*0.001 *Systeme!$G$4</f>
        <v>0.5</v>
      </c>
      <c r="F7" s="8">
        <f>('DGL 4'!$P$3/'DGL 4'!$B$26)*(1-EXP(-'DGL 4'!$B$26*D7)) + ('DGL 4'!$P$4/'DGL 4'!$B$27)*(1-EXP(-'DGL 4'!$B$27*D7))+ ('DGL 4'!$P$5/'DGL 4'!$B$28)*(1-EXP(-'DGL 4'!$B$28*D7))</f>
        <v>-9733.186763749738</v>
      </c>
      <c r="G7" s="21">
        <f>(F7+Systeme!$C$17)/Systeme!$C$14</f>
        <v>95.133406618125122</v>
      </c>
      <c r="I7" s="8">
        <f>('DGL 4'!$P$7/'DGL 4'!$B$26)*(1-EXP(-'DGL 4'!$B$26*D7)) + ('DGL 4'!$P$8/'DGL 4'!$B$27)*(1-EXP(-'DGL 4'!$B$27*D7))+ ('DGL 4'!$P$9/'DGL 4'!$B$28)*(1-EXP(-'DGL 4'!$B$28*D7))</f>
        <v>7925.7730942378585</v>
      </c>
      <c r="J7" s="21">
        <f>(I7+Systeme!$K$17)/Systeme!$K$14</f>
        <v>3.9628865471189294</v>
      </c>
      <c r="L7" s="8">
        <f>('DGL 4'!$P$11/'DGL 4'!$B$26)*(1-EXP(-'DGL 4'!$B$26*D7)) + ('DGL 4'!$P$12/'DGL 4'!$B$27)*(1-EXP(-'DGL 4'!$B$27*D7))+ ('DGL 4'!$P$13/'DGL 4'!$B$28)*(1-EXP(-'DGL 4'!$B$28*D7))</f>
        <v>1775.2352105594709</v>
      </c>
      <c r="M7" s="21">
        <f>(L7+Systeme!$S$17)/Systeme!$S$14</f>
        <v>0.88761760527973543</v>
      </c>
      <c r="O7" s="8">
        <f>('DGL 4'!$P$15/'DGL 4'!$B$26)*(1-EXP(-'DGL 4'!$B$26*D7)) + ('DGL 4'!$P$16/'DGL 4'!$B$27)*(1-EXP(-'DGL 4'!$B$27*D7))+ ('DGL 4'!$P$17/'DGL 4'!$B$28)*(1-EXP(-'DGL 4'!$B$28*D7))</f>
        <v>32.178458952407709</v>
      </c>
      <c r="P7" s="21">
        <f>(O7+Systeme!$AA$17)/Systeme!$AA$14</f>
        <v>1.6089229476203854E-2</v>
      </c>
    </row>
    <row r="8" spans="1:16" x14ac:dyDescent="0.25">
      <c r="A8" s="4">
        <f t="shared" si="0"/>
        <v>6</v>
      </c>
      <c r="D8" s="19">
        <f>A8*0.001 *Systeme!$G$4</f>
        <v>0.6</v>
      </c>
      <c r="F8" s="8">
        <f>('DGL 4'!$P$3/'DGL 4'!$B$26)*(1-EXP(-'DGL 4'!$B$26*D8)) + ('DGL 4'!$P$4/'DGL 4'!$B$27)*(1-EXP(-'DGL 4'!$B$27*D8))+ ('DGL 4'!$P$5/'DGL 4'!$B$28)*(1-EXP(-'DGL 4'!$B$28*D8))</f>
        <v>-11617.863288438746</v>
      </c>
      <c r="G8" s="21">
        <f>(F8+Systeme!$C$17)/Systeme!$C$14</f>
        <v>94.191068355780629</v>
      </c>
      <c r="I8" s="8">
        <f>('DGL 4'!$P$7/'DGL 4'!$B$26)*(1-EXP(-'DGL 4'!$B$26*D8)) + ('DGL 4'!$P$8/'DGL 4'!$B$27)*(1-EXP(-'DGL 4'!$B$27*D8))+ ('DGL 4'!$P$9/'DGL 4'!$B$28)*(1-EXP(-'DGL 4'!$B$28*D8))</f>
        <v>9163.6643961267946</v>
      </c>
      <c r="J8" s="21">
        <f>(I8+Systeme!$K$17)/Systeme!$K$14</f>
        <v>4.5818321980633971</v>
      </c>
      <c r="L8" s="8">
        <f>('DGL 4'!$P$11/'DGL 4'!$B$26)*(1-EXP(-'DGL 4'!$B$26*D8)) + ('DGL 4'!$P$12/'DGL 4'!$B$27)*(1-EXP(-'DGL 4'!$B$27*D8))+ ('DGL 4'!$P$13/'DGL 4'!$B$28)*(1-EXP(-'DGL 4'!$B$28*D8))</f>
        <v>2401.1840791634595</v>
      </c>
      <c r="M8" s="21">
        <f>(L8+Systeme!$S$17)/Systeme!$S$14</f>
        <v>1.2005920395817298</v>
      </c>
      <c r="O8" s="8">
        <f>('DGL 4'!$P$15/'DGL 4'!$B$26)*(1-EXP(-'DGL 4'!$B$26*D8)) + ('DGL 4'!$P$16/'DGL 4'!$B$27)*(1-EXP(-'DGL 4'!$B$27*D8))+ ('DGL 4'!$P$17/'DGL 4'!$B$28)*(1-EXP(-'DGL 4'!$B$28*D8))</f>
        <v>53.014813148491157</v>
      </c>
      <c r="P8" s="21">
        <f>(O8+Systeme!$AA$17)/Systeme!$AA$14</f>
        <v>2.6507406574245579E-2</v>
      </c>
    </row>
    <row r="9" spans="1:16" x14ac:dyDescent="0.25">
      <c r="A9" s="4">
        <f t="shared" si="0"/>
        <v>7</v>
      </c>
      <c r="D9" s="19">
        <f>A9*0.001 *Systeme!$G$4</f>
        <v>0.70000000000000007</v>
      </c>
      <c r="F9" s="8">
        <f>('DGL 4'!$P$3/'DGL 4'!$B$26)*(1-EXP(-'DGL 4'!$B$26*D9)) + ('DGL 4'!$P$4/'DGL 4'!$B$27)*(1-EXP(-'DGL 4'!$B$27*D9))+ ('DGL 4'!$P$5/'DGL 4'!$B$28)*(1-EXP(-'DGL 4'!$B$28*D9))</f>
        <v>-13482.593551579324</v>
      </c>
      <c r="G9" s="21">
        <f>(F9+Systeme!$C$17)/Systeme!$C$14</f>
        <v>93.258703224210336</v>
      </c>
      <c r="I9" s="8">
        <f>('DGL 4'!$P$7/'DGL 4'!$B$26)*(1-EXP(-'DGL 4'!$B$26*D9)) + ('DGL 4'!$P$8/'DGL 4'!$B$27)*(1-EXP(-'DGL 4'!$B$27*D9))+ ('DGL 4'!$P$9/'DGL 4'!$B$28)*(1-EXP(-'DGL 4'!$B$28*D9))</f>
        <v>10326.78107152801</v>
      </c>
      <c r="J9" s="21">
        <f>(I9+Systeme!$K$17)/Systeme!$K$14</f>
        <v>5.1633905357640053</v>
      </c>
      <c r="L9" s="8">
        <f>('DGL 4'!$P$11/'DGL 4'!$B$26)*(1-EXP(-'DGL 4'!$B$26*D9)) + ('DGL 4'!$P$12/'DGL 4'!$B$27)*(1-EXP(-'DGL 4'!$B$27*D9))+ ('DGL 4'!$P$13/'DGL 4'!$B$28)*(1-EXP(-'DGL 4'!$B$28*D9))</f>
        <v>3075.4495905782278</v>
      </c>
      <c r="M9" s="21">
        <f>(L9+Systeme!$S$17)/Systeme!$S$14</f>
        <v>1.537724795289114</v>
      </c>
      <c r="O9" s="8">
        <f>('DGL 4'!$P$15/'DGL 4'!$B$26)*(1-EXP(-'DGL 4'!$B$26*D9)) + ('DGL 4'!$P$16/'DGL 4'!$B$27)*(1-EXP(-'DGL 4'!$B$27*D9))+ ('DGL 4'!$P$17/'DGL 4'!$B$28)*(1-EXP(-'DGL 4'!$B$28*D9))</f>
        <v>80.362889473088217</v>
      </c>
      <c r="P9" s="21">
        <f>(O9+Systeme!$AA$17)/Systeme!$AA$14</f>
        <v>4.0181444736544107E-2</v>
      </c>
    </row>
    <row r="10" spans="1:16" x14ac:dyDescent="0.25">
      <c r="A10" s="4">
        <f t="shared" si="0"/>
        <v>8</v>
      </c>
      <c r="D10" s="19">
        <f>A10*0.001 *Systeme!$G$4</f>
        <v>0.8</v>
      </c>
      <c r="F10" s="8">
        <f>('DGL 4'!$P$3/'DGL 4'!$B$26)*(1-EXP(-'DGL 4'!$B$26*D10)) + ('DGL 4'!$P$4/'DGL 4'!$B$27)*(1-EXP(-'DGL 4'!$B$27*D10))+ ('DGL 4'!$P$5/'DGL 4'!$B$28)*(1-EXP(-'DGL 4'!$B$28*D10))</f>
        <v>-15327.64455649967</v>
      </c>
      <c r="G10" s="21">
        <f>(F10+Systeme!$C$17)/Systeme!$C$14</f>
        <v>92.336177721750161</v>
      </c>
      <c r="I10" s="8">
        <f>('DGL 4'!$P$7/'DGL 4'!$B$26)*(1-EXP(-'DGL 4'!$B$26*D10)) + ('DGL 4'!$P$8/'DGL 4'!$B$27)*(1-EXP(-'DGL 4'!$B$27*D10))+ ('DGL 4'!$P$9/'DGL 4'!$B$28)*(1-EXP(-'DGL 4'!$B$28*D10))</f>
        <v>11426.513147618321</v>
      </c>
      <c r="J10" s="21">
        <f>(I10+Systeme!$K$17)/Systeme!$K$14</f>
        <v>5.7132565738091605</v>
      </c>
      <c r="L10" s="8">
        <f>('DGL 4'!$P$11/'DGL 4'!$B$26)*(1-EXP(-'DGL 4'!$B$26*D10)) + ('DGL 4'!$P$12/'DGL 4'!$B$27)*(1-EXP(-'DGL 4'!$B$27*D10))+ ('DGL 4'!$P$13/'DGL 4'!$B$28)*(1-EXP(-'DGL 4'!$B$28*D10))</f>
        <v>3786.4852936353072</v>
      </c>
      <c r="M10" s="21">
        <f>(L10+Systeme!$S$17)/Systeme!$S$14</f>
        <v>1.8932426468176535</v>
      </c>
      <c r="O10" s="8">
        <f>('DGL 4'!$P$15/'DGL 4'!$B$26)*(1-EXP(-'DGL 4'!$B$26*D10)) + ('DGL 4'!$P$16/'DGL 4'!$B$27)*(1-EXP(-'DGL 4'!$B$27*D10))+ ('DGL 4'!$P$17/'DGL 4'!$B$28)*(1-EXP(-'DGL 4'!$B$28*D10))</f>
        <v>114.64611524604334</v>
      </c>
      <c r="P10" s="21">
        <f>(O10+Systeme!$AA$17)/Systeme!$AA$14</f>
        <v>5.7323057623021666E-2</v>
      </c>
    </row>
    <row r="11" spans="1:16" x14ac:dyDescent="0.25">
      <c r="A11" s="4">
        <f t="shared" si="0"/>
        <v>9</v>
      </c>
      <c r="D11" s="19">
        <f>A11*0.001 *Systeme!$G$4</f>
        <v>0.90000000000000013</v>
      </c>
      <c r="F11" s="8">
        <f>('DGL 4'!$P$3/'DGL 4'!$B$26)*(1-EXP(-'DGL 4'!$B$26*D11)) + ('DGL 4'!$P$4/'DGL 4'!$B$27)*(1-EXP(-'DGL 4'!$B$27*D11))+ ('DGL 4'!$P$5/'DGL 4'!$B$28)*(1-EXP(-'DGL 4'!$B$28*D11))</f>
        <v>-17153.270391619648</v>
      </c>
      <c r="G11" s="21">
        <f>(F11+Systeme!$C$17)/Systeme!$C$14</f>
        <v>91.423364804190172</v>
      </c>
      <c r="I11" s="8">
        <f>('DGL 4'!$P$7/'DGL 4'!$B$26)*(1-EXP(-'DGL 4'!$B$26*D11)) + ('DGL 4'!$P$8/'DGL 4'!$B$27)*(1-EXP(-'DGL 4'!$B$27*D11))+ ('DGL 4'!$P$9/'DGL 4'!$B$28)*(1-EXP(-'DGL 4'!$B$28*D11))</f>
        <v>12472.164562738377</v>
      </c>
      <c r="J11" s="21">
        <f>(I11+Systeme!$K$17)/Systeme!$K$14</f>
        <v>6.2360822813691881</v>
      </c>
      <c r="L11" s="8">
        <f>('DGL 4'!$P$11/'DGL 4'!$B$26)*(1-EXP(-'DGL 4'!$B$26*D11)) + ('DGL 4'!$P$12/'DGL 4'!$B$27)*(1-EXP(-'DGL 4'!$B$27*D11))+ ('DGL 4'!$P$13/'DGL 4'!$B$28)*(1-EXP(-'DGL 4'!$B$28*D11))</f>
        <v>4524.9221155797914</v>
      </c>
      <c r="M11" s="21">
        <f>(L11+Systeme!$S$17)/Systeme!$S$14</f>
        <v>2.2624610577898956</v>
      </c>
      <c r="O11" s="8">
        <f>('DGL 4'!$P$15/'DGL 4'!$B$26)*(1-EXP(-'DGL 4'!$B$26*D11)) + ('DGL 4'!$P$16/'DGL 4'!$B$27)*(1-EXP(-'DGL 4'!$B$27*D11))+ ('DGL 4'!$P$17/'DGL 4'!$B$28)*(1-EXP(-'DGL 4'!$B$28*D11))</f>
        <v>156.18371330148148</v>
      </c>
      <c r="P11" s="21">
        <f>(O11+Systeme!$AA$17)/Systeme!$AA$14</f>
        <v>7.809185665074074E-2</v>
      </c>
    </row>
    <row r="12" spans="1:16" x14ac:dyDescent="0.25">
      <c r="A12" s="4">
        <f t="shared" si="0"/>
        <v>10</v>
      </c>
      <c r="D12" s="19">
        <f>A12*0.001 *Systeme!$G$4</f>
        <v>1</v>
      </c>
      <c r="F12" s="8">
        <f>('DGL 4'!$P$3/'DGL 4'!$B$26)*(1-EXP(-'DGL 4'!$B$26*D12)) + ('DGL 4'!$P$4/'DGL 4'!$B$27)*(1-EXP(-'DGL 4'!$B$27*D12))+ ('DGL 4'!$P$5/'DGL 4'!$B$28)*(1-EXP(-'DGL 4'!$B$28*D12))</f>
        <v>-18959.714235007083</v>
      </c>
      <c r="G12" s="21">
        <f>(F12+Systeme!$C$17)/Systeme!$C$14</f>
        <v>90.520142882496458</v>
      </c>
      <c r="I12" s="8">
        <f>('DGL 4'!$P$7/'DGL 4'!$B$26)*(1-EXP(-'DGL 4'!$B$26*D12)) + ('DGL 4'!$P$8/'DGL 4'!$B$27)*(1-EXP(-'DGL 4'!$B$27*D12))+ ('DGL 4'!$P$9/'DGL 4'!$B$28)*(1-EXP(-'DGL 4'!$B$28*D12))</f>
        <v>13471.340539714631</v>
      </c>
      <c r="J12" s="21">
        <f>(I12+Systeme!$K$17)/Systeme!$K$14</f>
        <v>6.735670269857315</v>
      </c>
      <c r="L12" s="8">
        <f>('DGL 4'!$P$11/'DGL 4'!$B$26)*(1-EXP(-'DGL 4'!$B$26*D12)) + ('DGL 4'!$P$12/'DGL 4'!$B$27)*(1-EXP(-'DGL 4'!$B$27*D12))+ ('DGL 4'!$P$13/'DGL 4'!$B$28)*(1-EXP(-'DGL 4'!$B$28*D12))</f>
        <v>5283.1633141126149</v>
      </c>
      <c r="M12" s="21">
        <f>(L12+Systeme!$S$17)/Systeme!$S$14</f>
        <v>2.6415816570563075</v>
      </c>
      <c r="O12" s="8">
        <f>('DGL 4'!$P$15/'DGL 4'!$B$26)*(1-EXP(-'DGL 4'!$B$26*D12)) + ('DGL 4'!$P$16/'DGL 4'!$B$27)*(1-EXP(-'DGL 4'!$B$27*D12))+ ('DGL 4'!$P$17/'DGL 4'!$B$28)*(1-EXP(-'DGL 4'!$B$28*D12))</f>
        <v>205.21038117983517</v>
      </c>
      <c r="P12" s="21">
        <f>(O12+Systeme!$AA$17)/Systeme!$AA$14</f>
        <v>0.10260519058991759</v>
      </c>
    </row>
    <row r="13" spans="1:16" x14ac:dyDescent="0.25">
      <c r="A13" s="4">
        <f t="shared" si="0"/>
        <v>11</v>
      </c>
      <c r="D13" s="19">
        <f>A13*0.001 *Systeme!$G$4</f>
        <v>1.0999999999999999</v>
      </c>
      <c r="F13" s="8">
        <f>('DGL 4'!$P$3/'DGL 4'!$B$26)*(1-EXP(-'DGL 4'!$B$26*D13)) + ('DGL 4'!$P$4/'DGL 4'!$B$27)*(1-EXP(-'DGL 4'!$B$27*D13))+ ('DGL 4'!$P$5/'DGL 4'!$B$28)*(1-EXP(-'DGL 4'!$B$28*D13))</f>
        <v>-20747.209990649615</v>
      </c>
      <c r="G13" s="21">
        <f>(F13+Systeme!$C$17)/Systeme!$C$14</f>
        <v>89.626395004675203</v>
      </c>
      <c r="I13" s="8">
        <f>('DGL 4'!$P$7/'DGL 4'!$B$26)*(1-EXP(-'DGL 4'!$B$26*D13)) + ('DGL 4'!$P$8/'DGL 4'!$B$27)*(1-EXP(-'DGL 4'!$B$27*D13))+ ('DGL 4'!$P$9/'DGL 4'!$B$28)*(1-EXP(-'DGL 4'!$B$28*D13))</f>
        <v>14430.262965023489</v>
      </c>
      <c r="J13" s="21">
        <f>(I13+Systeme!$K$17)/Systeme!$K$14</f>
        <v>7.2151314825117439</v>
      </c>
      <c r="L13" s="8">
        <f>('DGL 4'!$P$11/'DGL 4'!$B$26)*(1-EXP(-'DGL 4'!$B$26*D13)) + ('DGL 4'!$P$12/'DGL 4'!$B$27)*(1-EXP(-'DGL 4'!$B$27*D13))+ ('DGL 4'!$P$13/'DGL 4'!$B$28)*(1-EXP(-'DGL 4'!$B$28*D13))</f>
        <v>6055.0547164603577</v>
      </c>
      <c r="M13" s="21">
        <f>(L13+Systeme!$S$17)/Systeme!$S$14</f>
        <v>3.0275273582301789</v>
      </c>
      <c r="O13" s="8">
        <f>('DGL 4'!$P$15/'DGL 4'!$B$26)*(1-EXP(-'DGL 4'!$B$26*D13)) + ('DGL 4'!$P$16/'DGL 4'!$B$27)*(1-EXP(-'DGL 4'!$B$27*D13))+ ('DGL 4'!$P$17/'DGL 4'!$B$28)*(1-EXP(-'DGL 4'!$B$28*D13))</f>
        <v>261.89230916577435</v>
      </c>
      <c r="P13" s="21">
        <f>(O13+Systeme!$AA$17)/Systeme!$AA$14</f>
        <v>0.13094615458288716</v>
      </c>
    </row>
    <row r="14" spans="1:16" x14ac:dyDescent="0.25">
      <c r="A14" s="4">
        <f t="shared" si="0"/>
        <v>12</v>
      </c>
      <c r="D14" s="19">
        <f>A14*0.001 *Systeme!$G$4</f>
        <v>1.2</v>
      </c>
      <c r="F14" s="8">
        <f>('DGL 4'!$P$3/'DGL 4'!$B$26)*(1-EXP(-'DGL 4'!$B$26*D14)) + ('DGL 4'!$P$4/'DGL 4'!$B$27)*(1-EXP(-'DGL 4'!$B$27*D14))+ ('DGL 4'!$P$5/'DGL 4'!$B$28)*(1-EXP(-'DGL 4'!$B$28*D14))</f>
        <v>-22515.983624845736</v>
      </c>
      <c r="G14" s="21">
        <f>(F14+Systeme!$C$17)/Systeme!$C$14</f>
        <v>88.742008187577127</v>
      </c>
      <c r="I14" s="8">
        <f>('DGL 4'!$P$7/'DGL 4'!$B$26)*(1-EXP(-'DGL 4'!$B$26*D14)) + ('DGL 4'!$P$8/'DGL 4'!$B$27)*(1-EXP(-'DGL 4'!$B$27*D14))+ ('DGL 4'!$P$9/'DGL 4'!$B$28)*(1-EXP(-'DGL 4'!$B$28*D14))</f>
        <v>15354.027154746564</v>
      </c>
      <c r="J14" s="21">
        <f>(I14+Systeme!$K$17)/Systeme!$K$14</f>
        <v>7.6770135773732822</v>
      </c>
      <c r="L14" s="8">
        <f>('DGL 4'!$P$11/'DGL 4'!$B$26)*(1-EXP(-'DGL 4'!$B$26*D14)) + ('DGL 4'!$P$12/'DGL 4'!$B$27)*(1-EXP(-'DGL 4'!$B$27*D14))+ ('DGL 4'!$P$13/'DGL 4'!$B$28)*(1-EXP(-'DGL 4'!$B$28*D14))</f>
        <v>6835.6162524190404</v>
      </c>
      <c r="M14" s="21">
        <f>(L14+Systeme!$S$17)/Systeme!$S$14</f>
        <v>3.4178081262095201</v>
      </c>
      <c r="O14" s="8">
        <f>('DGL 4'!$P$15/'DGL 4'!$B$26)*(1-EXP(-'DGL 4'!$B$26*D14)) + ('DGL 4'!$P$16/'DGL 4'!$B$27)*(1-EXP(-'DGL 4'!$B$27*D14))+ ('DGL 4'!$P$17/'DGL 4'!$B$28)*(1-EXP(-'DGL 4'!$B$28*D14))</f>
        <v>326.34021768013918</v>
      </c>
      <c r="P14" s="21">
        <f>(O14+Systeme!$AA$17)/Systeme!$AA$14</f>
        <v>0.16317010884006958</v>
      </c>
    </row>
    <row r="15" spans="1:16" x14ac:dyDescent="0.25">
      <c r="A15" s="4">
        <f t="shared" si="0"/>
        <v>13</v>
      </c>
      <c r="D15" s="19">
        <f>A15*0.001 *Systeme!$G$4</f>
        <v>1.3</v>
      </c>
      <c r="F15" s="8">
        <f>('DGL 4'!$P$3/'DGL 4'!$B$26)*(1-EXP(-'DGL 4'!$B$26*D15)) + ('DGL 4'!$P$4/'DGL 4'!$B$27)*(1-EXP(-'DGL 4'!$B$27*D15))+ ('DGL 4'!$P$5/'DGL 4'!$B$28)*(1-EXP(-'DGL 4'!$B$28*D15))</f>
        <v>-24266.254258405126</v>
      </c>
      <c r="G15" s="21">
        <f>(F15+Systeme!$C$17)/Systeme!$C$14</f>
        <v>87.866872870797437</v>
      </c>
      <c r="I15" s="8">
        <f>('DGL 4'!$P$7/'DGL 4'!$B$26)*(1-EXP(-'DGL 4'!$B$26*D15)) + ('DGL 4'!$P$8/'DGL 4'!$B$27)*(1-EXP(-'DGL 4'!$B$27*D15))+ ('DGL 4'!$P$9/'DGL 4'!$B$28)*(1-EXP(-'DGL 4'!$B$28*D15))</f>
        <v>16246.810901252746</v>
      </c>
      <c r="J15" s="21">
        <f>(I15+Systeme!$K$17)/Systeme!$K$14</f>
        <v>8.1234054506263735</v>
      </c>
      <c r="L15" s="8">
        <f>('DGL 4'!$P$11/'DGL 4'!$B$26)*(1-EXP(-'DGL 4'!$B$26*D15)) + ('DGL 4'!$P$12/'DGL 4'!$B$27)*(1-EXP(-'DGL 4'!$B$27*D15))+ ('DGL 4'!$P$13/'DGL 4'!$B$28)*(1-EXP(-'DGL 4'!$B$28*D15))</f>
        <v>7620.8233890968659</v>
      </c>
      <c r="M15" s="21">
        <f>(L15+Systeme!$S$17)/Systeme!$S$14</f>
        <v>3.8104116945484328</v>
      </c>
      <c r="O15" s="8">
        <f>('DGL 4'!$P$15/'DGL 4'!$B$26)*(1-EXP(-'DGL 4'!$B$26*D15)) + ('DGL 4'!$P$16/'DGL 4'!$B$27)*(1-EXP(-'DGL 4'!$B$27*D15))+ ('DGL 4'!$P$17/'DGL 4'!$B$28)*(1-EXP(-'DGL 4'!$B$28*D15))</f>
        <v>398.61996805552189</v>
      </c>
      <c r="P15" s="21">
        <f>(O15+Systeme!$AA$17)/Systeme!$AA$14</f>
        <v>0.19930998402776096</v>
      </c>
    </row>
    <row r="16" spans="1:16" x14ac:dyDescent="0.25">
      <c r="A16" s="4">
        <f t="shared" si="0"/>
        <v>14</v>
      </c>
      <c r="D16" s="19">
        <f>A16*0.001 *Systeme!$G$4</f>
        <v>1.4000000000000001</v>
      </c>
      <c r="F16" s="8">
        <f>('DGL 4'!$P$3/'DGL 4'!$B$26)*(1-EXP(-'DGL 4'!$B$26*D16)) + ('DGL 4'!$P$4/'DGL 4'!$B$27)*(1-EXP(-'DGL 4'!$B$27*D16))+ ('DGL 4'!$P$5/'DGL 4'!$B$28)*(1-EXP(-'DGL 4'!$B$28*D16))</f>
        <v>-25998.235059999173</v>
      </c>
      <c r="G16" s="21">
        <f>(F16+Systeme!$C$17)/Systeme!$C$14</f>
        <v>87.00088247000042</v>
      </c>
      <c r="I16" s="8">
        <f>('DGL 4'!$P$7/'DGL 4'!$B$26)*(1-EXP(-'DGL 4'!$B$26*D16)) + ('DGL 4'!$P$8/'DGL 4'!$B$27)*(1-EXP(-'DGL 4'!$B$27*D16))+ ('DGL 4'!$P$9/'DGL 4'!$B$28)*(1-EXP(-'DGL 4'!$B$28*D16))</f>
        <v>17112.044669774601</v>
      </c>
      <c r="J16" s="21">
        <f>(I16+Systeme!$K$17)/Systeme!$K$14</f>
        <v>8.5560223348873006</v>
      </c>
      <c r="L16" s="8">
        <f>('DGL 4'!$P$11/'DGL 4'!$B$26)*(1-EXP(-'DGL 4'!$B$26*D16)) + ('DGL 4'!$P$12/'DGL 4'!$B$27)*(1-EXP(-'DGL 4'!$B$27*D16))+ ('DGL 4'!$P$13/'DGL 4'!$B$28)*(1-EXP(-'DGL 4'!$B$28*D16))</f>
        <v>8407.4291924763493</v>
      </c>
      <c r="M16" s="21">
        <f>(L16+Systeme!$S$17)/Systeme!$S$14</f>
        <v>4.203714596238175</v>
      </c>
      <c r="O16" s="8">
        <f>('DGL 4'!$P$15/'DGL 4'!$B$26)*(1-EXP(-'DGL 4'!$B$26*D16)) + ('DGL 4'!$P$16/'DGL 4'!$B$27)*(1-EXP(-'DGL 4'!$B$27*D16))+ ('DGL 4'!$P$17/'DGL 4'!$B$28)*(1-EXP(-'DGL 4'!$B$28*D16))</f>
        <v>478.76119774821927</v>
      </c>
      <c r="P16" s="21">
        <f>(O16+Systeme!$AA$17)/Systeme!$AA$14</f>
        <v>0.23938059887410965</v>
      </c>
    </row>
    <row r="17" spans="1:16" x14ac:dyDescent="0.25">
      <c r="A17" s="4">
        <f t="shared" si="0"/>
        <v>15</v>
      </c>
      <c r="D17" s="19">
        <f>A17*0.001 *Systeme!$G$4</f>
        <v>1.5</v>
      </c>
      <c r="F17" s="8">
        <f>('DGL 4'!$P$3/'DGL 4'!$B$26)*(1-EXP(-'DGL 4'!$B$26*D17)) + ('DGL 4'!$P$4/'DGL 4'!$B$27)*(1-EXP(-'DGL 4'!$B$27*D17))+ ('DGL 4'!$P$5/'DGL 4'!$B$28)*(1-EXP(-'DGL 4'!$B$28*D17))</f>
        <v>-27712.133977574882</v>
      </c>
      <c r="G17" s="21">
        <f>(F17+Systeme!$C$17)/Systeme!$C$14</f>
        <v>86.143933011212567</v>
      </c>
      <c r="I17" s="8">
        <f>('DGL 4'!$P$7/'DGL 4'!$B$26)*(1-EXP(-'DGL 4'!$B$26*D17)) + ('DGL 4'!$P$8/'DGL 4'!$B$27)*(1-EXP(-'DGL 4'!$B$27*D17))+ ('DGL 4'!$P$9/'DGL 4'!$B$28)*(1-EXP(-'DGL 4'!$B$28*D17))</f>
        <v>17952.550165602359</v>
      </c>
      <c r="J17" s="21">
        <f>(I17+Systeme!$K$17)/Systeme!$K$14</f>
        <v>8.9762750828011786</v>
      </c>
      <c r="L17" s="8">
        <f>('DGL 4'!$P$11/'DGL 4'!$B$26)*(1-EXP(-'DGL 4'!$B$26*D17)) + ('DGL 4'!$P$12/'DGL 4'!$B$27)*(1-EXP(-'DGL 4'!$B$27*D17))+ ('DGL 4'!$P$13/'DGL 4'!$B$28)*(1-EXP(-'DGL 4'!$B$28*D17))</f>
        <v>9192.819464764194</v>
      </c>
      <c r="M17" s="21">
        <f>(L17+Systeme!$S$17)/Systeme!$S$14</f>
        <v>4.5964097323820967</v>
      </c>
      <c r="O17" s="8">
        <f>('DGL 4'!$P$15/'DGL 4'!$B$26)*(1-EXP(-'DGL 4'!$B$26*D17)) + ('DGL 4'!$P$16/'DGL 4'!$B$27)*(1-EXP(-'DGL 4'!$B$27*D17))+ ('DGL 4'!$P$17/'DGL 4'!$B$28)*(1-EXP(-'DGL 4'!$B$28*D17))</f>
        <v>566.76434720833277</v>
      </c>
      <c r="P17" s="21">
        <f>(O17+Systeme!$AA$17)/Systeme!$AA$14</f>
        <v>0.2833821736041664</v>
      </c>
    </row>
    <row r="18" spans="1:16" x14ac:dyDescent="0.25">
      <c r="A18" s="4">
        <f t="shared" si="0"/>
        <v>16</v>
      </c>
      <c r="D18" s="19">
        <f>A18*0.001 *Systeme!$G$4</f>
        <v>1.6</v>
      </c>
      <c r="F18" s="8">
        <f>('DGL 4'!$P$3/'DGL 4'!$B$26)*(1-EXP(-'DGL 4'!$B$26*D18)) + ('DGL 4'!$P$4/'DGL 4'!$B$27)*(1-EXP(-'DGL 4'!$B$27*D18))+ ('DGL 4'!$P$5/'DGL 4'!$B$28)*(1-EXP(-'DGL 4'!$B$28*D18))</f>
        <v>-29408.154337885855</v>
      </c>
      <c r="G18" s="21">
        <f>(F18+Systeme!$C$17)/Systeme!$C$14</f>
        <v>85.295922831057069</v>
      </c>
      <c r="I18" s="8">
        <f>('DGL 4'!$P$7/'DGL 4'!$B$26)*(1-EXP(-'DGL 4'!$B$26*D18)) + ('DGL 4'!$P$8/'DGL 4'!$B$27)*(1-EXP(-'DGL 4'!$B$27*D18))+ ('DGL 4'!$P$9/'DGL 4'!$B$28)*(1-EXP(-'DGL 4'!$B$28*D18))</f>
        <v>18770.653150561076</v>
      </c>
      <c r="J18" s="21">
        <f>(I18+Systeme!$K$17)/Systeme!$K$14</f>
        <v>9.3853265752805388</v>
      </c>
      <c r="L18" s="8">
        <f>('DGL 4'!$P$11/'DGL 4'!$B$26)*(1-EXP(-'DGL 4'!$B$26*D18)) + ('DGL 4'!$P$12/'DGL 4'!$B$27)*(1-EXP(-'DGL 4'!$B$27*D18))+ ('DGL 4'!$P$13/'DGL 4'!$B$28)*(1-EXP(-'DGL 4'!$B$28*D18))</f>
        <v>9974.8948099501904</v>
      </c>
      <c r="M18" s="21">
        <f>(L18+Systeme!$S$17)/Systeme!$S$14</f>
        <v>4.9874474049750948</v>
      </c>
      <c r="O18" s="8">
        <f>('DGL 4'!$P$15/'DGL 4'!$B$26)*(1-EXP(-'DGL 4'!$B$26*D18)) + ('DGL 4'!$P$16/'DGL 4'!$B$27)*(1-EXP(-'DGL 4'!$B$27*D18))+ ('DGL 4'!$P$17/'DGL 4'!$B$28)*(1-EXP(-'DGL 4'!$B$28*D18))</f>
        <v>662.60637737459911</v>
      </c>
      <c r="P18" s="21">
        <f>(O18+Systeme!$AA$17)/Systeme!$AA$14</f>
        <v>0.33130318868729958</v>
      </c>
    </row>
    <row r="19" spans="1:16" x14ac:dyDescent="0.25">
      <c r="A19" s="4">
        <f t="shared" si="0"/>
        <v>17</v>
      </c>
      <c r="D19" s="19">
        <f>A19*0.001 *Systeme!$G$4</f>
        <v>1.7000000000000002</v>
      </c>
      <c r="F19" s="8">
        <f>('DGL 4'!$P$3/'DGL 4'!$B$26)*(1-EXP(-'DGL 4'!$B$26*D19)) + ('DGL 4'!$P$4/'DGL 4'!$B$27)*(1-EXP(-'DGL 4'!$B$27*D19))+ ('DGL 4'!$P$5/'DGL 4'!$B$28)*(1-EXP(-'DGL 4'!$B$28*D19))</f>
        <v>-31086.495338607983</v>
      </c>
      <c r="G19" s="21">
        <f>(F19+Systeme!$C$17)/Systeme!$C$14</f>
        <v>84.456752330696006</v>
      </c>
      <c r="I19" s="8">
        <f>('DGL 4'!$P$7/'DGL 4'!$B$26)*(1-EXP(-'DGL 4'!$B$26*D19)) + ('DGL 4'!$P$8/'DGL 4'!$B$27)*(1-EXP(-'DGL 4'!$B$27*D19))+ ('DGL 4'!$P$9/'DGL 4'!$B$28)*(1-EXP(-'DGL 4'!$B$28*D19))</f>
        <v>19568.275294814877</v>
      </c>
      <c r="J19" s="21">
        <f>(I19+Systeme!$K$17)/Systeme!$K$14</f>
        <v>9.7841376474074391</v>
      </c>
      <c r="L19" s="8">
        <f>('DGL 4'!$P$11/'DGL 4'!$B$26)*(1-EXP(-'DGL 4'!$B$26*D19)) + ('DGL 4'!$P$12/'DGL 4'!$B$27)*(1-EXP(-'DGL 4'!$B$27*D19))+ ('DGL 4'!$P$13/'DGL 4'!$B$28)*(1-EXP(-'DGL 4'!$B$28*D19))</f>
        <v>10751.974622598664</v>
      </c>
      <c r="M19" s="21">
        <f>(L19+Systeme!$S$17)/Systeme!$S$14</f>
        <v>5.3759873112993315</v>
      </c>
      <c r="O19" s="8">
        <f>('DGL 4'!$P$15/'DGL 4'!$B$26)*(1-EXP(-'DGL 4'!$B$26*D19)) + ('DGL 4'!$P$16/'DGL 4'!$B$27)*(1-EXP(-'DGL 4'!$B$27*D19))+ ('DGL 4'!$P$17/'DGL 4'!$B$28)*(1-EXP(-'DGL 4'!$B$28*D19))</f>
        <v>766.24542119444595</v>
      </c>
      <c r="P19" s="21">
        <f>(O19+Systeme!$AA$17)/Systeme!$AA$14</f>
        <v>0.38312271059722297</v>
      </c>
    </row>
    <row r="20" spans="1:16" x14ac:dyDescent="0.25">
      <c r="A20" s="4">
        <f t="shared" si="0"/>
        <v>18</v>
      </c>
      <c r="D20" s="19">
        <f>A20*0.001 *Systeme!$G$4</f>
        <v>1.8000000000000003</v>
      </c>
      <c r="F20" s="8">
        <f>('DGL 4'!$P$3/'DGL 4'!$B$26)*(1-EXP(-'DGL 4'!$B$26*D20)) + ('DGL 4'!$P$4/'DGL 4'!$B$27)*(1-EXP(-'DGL 4'!$B$27*D20))+ ('DGL 4'!$P$5/'DGL 4'!$B$28)*(1-EXP(-'DGL 4'!$B$28*D20))</f>
        <v>-32747.352452961211</v>
      </c>
      <c r="G20" s="21">
        <f>(F20+Systeme!$C$17)/Systeme!$C$14</f>
        <v>83.626323773519402</v>
      </c>
      <c r="I20" s="8">
        <f>('DGL 4'!$P$7/'DGL 4'!$B$26)*(1-EXP(-'DGL 4'!$B$26*D20)) + ('DGL 4'!$P$8/'DGL 4'!$B$27)*(1-EXP(-'DGL 4'!$B$27*D20))+ ('DGL 4'!$P$9/'DGL 4'!$B$28)*(1-EXP(-'DGL 4'!$B$28*D20))</f>
        <v>20347.008960498235</v>
      </c>
      <c r="J20" s="21">
        <f>(I20+Systeme!$K$17)/Systeme!$K$14</f>
        <v>10.173504480249118</v>
      </c>
      <c r="L20" s="8">
        <f>('DGL 4'!$P$11/'DGL 4'!$B$26)*(1-EXP(-'DGL 4'!$B$26*D20)) + ('DGL 4'!$P$12/'DGL 4'!$B$27)*(1-EXP(-'DGL 4'!$B$27*D20))+ ('DGL 4'!$P$13/'DGL 4'!$B$28)*(1-EXP(-'DGL 4'!$B$28*D20))</f>
        <v>11522.71892513246</v>
      </c>
      <c r="M20" s="21">
        <f>(L20+Systeme!$S$17)/Systeme!$S$14</f>
        <v>5.7613594625662303</v>
      </c>
      <c r="O20" s="8">
        <f>('DGL 4'!$P$15/'DGL 4'!$B$26)*(1-EXP(-'DGL 4'!$B$26*D20)) + ('DGL 4'!$P$16/'DGL 4'!$B$27)*(1-EXP(-'DGL 4'!$B$27*D20))+ ('DGL 4'!$P$17/'DGL 4'!$B$28)*(1-EXP(-'DGL 4'!$B$28*D20))</f>
        <v>877.62456733052022</v>
      </c>
      <c r="P20" s="21">
        <f>(O20+Systeme!$AA$17)/Systeme!$AA$14</f>
        <v>0.43881228366526009</v>
      </c>
    </row>
    <row r="21" spans="1:16" x14ac:dyDescent="0.25">
      <c r="A21" s="4">
        <f t="shared" si="0"/>
        <v>19</v>
      </c>
      <c r="D21" s="19">
        <f>A21*0.001 *Systeme!$G$4</f>
        <v>1.9</v>
      </c>
      <c r="F21" s="8">
        <f>('DGL 4'!$P$3/'DGL 4'!$B$26)*(1-EXP(-'DGL 4'!$B$26*D21)) + ('DGL 4'!$P$4/'DGL 4'!$B$27)*(1-EXP(-'DGL 4'!$B$27*D21))+ ('DGL 4'!$P$5/'DGL 4'!$B$28)*(1-EXP(-'DGL 4'!$B$28*D21))</f>
        <v>-34390.917763055753</v>
      </c>
      <c r="G21" s="21">
        <f>(F21+Systeme!$C$17)/Systeme!$C$14</f>
        <v>82.804541118472116</v>
      </c>
      <c r="I21" s="8">
        <f>('DGL 4'!$P$7/'DGL 4'!$B$26)*(1-EXP(-'DGL 4'!$B$26*D21)) + ('DGL 4'!$P$8/'DGL 4'!$B$27)*(1-EXP(-'DGL 4'!$B$27*D21))+ ('DGL 4'!$P$9/'DGL 4'!$B$28)*(1-EXP(-'DGL 4'!$B$28*D21))</f>
        <v>21108.178089462668</v>
      </c>
      <c r="J21" s="21">
        <f>(I21+Systeme!$K$17)/Systeme!$K$14</f>
        <v>10.554089044731334</v>
      </c>
      <c r="L21" s="8">
        <f>('DGL 4'!$P$11/'DGL 4'!$B$26)*(1-EXP(-'DGL 4'!$B$26*D21)) + ('DGL 4'!$P$12/'DGL 4'!$B$27)*(1-EXP(-'DGL 4'!$B$27*D21))+ ('DGL 4'!$P$13/'DGL 4'!$B$28)*(1-EXP(-'DGL 4'!$B$28*D21))</f>
        <v>12286.064736209886</v>
      </c>
      <c r="M21" s="21">
        <f>(L21+Systeme!$S$17)/Systeme!$S$14</f>
        <v>6.1430323681049428</v>
      </c>
      <c r="O21" s="8">
        <f>('DGL 4'!$P$15/'DGL 4'!$B$26)*(1-EXP(-'DGL 4'!$B$26*D21)) + ('DGL 4'!$P$16/'DGL 4'!$B$27)*(1-EXP(-'DGL 4'!$B$27*D21))+ ('DGL 4'!$P$17/'DGL 4'!$B$28)*(1-EXP(-'DGL 4'!$B$28*D21))</f>
        <v>996.67493738320627</v>
      </c>
      <c r="P21" s="21">
        <f>(O21+Systeme!$AA$17)/Systeme!$AA$14</f>
        <v>0.49833746869160311</v>
      </c>
    </row>
    <row r="22" spans="1:16" x14ac:dyDescent="0.25">
      <c r="A22" s="4">
        <f t="shared" si="0"/>
        <v>20</v>
      </c>
      <c r="D22" s="19">
        <f>A22*0.001 *Systeme!$G$4</f>
        <v>2</v>
      </c>
      <c r="F22" s="8">
        <f>('DGL 4'!$P$3/'DGL 4'!$B$26)*(1-EXP(-'DGL 4'!$B$26*D22)) + ('DGL 4'!$P$4/'DGL 4'!$B$27)*(1-EXP(-'DGL 4'!$B$27*D22))+ ('DGL 4'!$P$5/'DGL 4'!$B$28)*(1-EXP(-'DGL 4'!$B$28*D22))</f>
        <v>-36017.380235167671</v>
      </c>
      <c r="G22" s="21">
        <f>(F22+Systeme!$C$17)/Systeme!$C$14</f>
        <v>81.991309882416161</v>
      </c>
      <c r="I22" s="8">
        <f>('DGL 4'!$P$7/'DGL 4'!$B$26)*(1-EXP(-'DGL 4'!$B$26*D22)) + ('DGL 4'!$P$8/'DGL 4'!$B$27)*(1-EXP(-'DGL 4'!$B$27*D22))+ ('DGL 4'!$P$9/'DGL 4'!$B$28)*(1-EXP(-'DGL 4'!$B$28*D22))</f>
        <v>21852.887777819175</v>
      </c>
      <c r="J22" s="21">
        <f>(I22+Systeme!$K$17)/Systeme!$K$14</f>
        <v>10.926443888909587</v>
      </c>
      <c r="L22" s="8">
        <f>('DGL 4'!$P$11/'DGL 4'!$B$26)*(1-EXP(-'DGL 4'!$B$26*D22)) + ('DGL 4'!$P$12/'DGL 4'!$B$27)*(1-EXP(-'DGL 4'!$B$27*D22))+ ('DGL 4'!$P$13/'DGL 4'!$B$28)*(1-EXP(-'DGL 4'!$B$28*D22))</f>
        <v>13041.174269374638</v>
      </c>
      <c r="M22" s="21">
        <f>(L22+Systeme!$S$17)/Systeme!$S$14</f>
        <v>6.520587134687319</v>
      </c>
      <c r="O22" s="8">
        <f>('DGL 4'!$P$15/'DGL 4'!$B$26)*(1-EXP(-'DGL 4'!$B$26*D22)) + ('DGL 4'!$P$16/'DGL 4'!$B$27)*(1-EXP(-'DGL 4'!$B$27*D22))+ ('DGL 4'!$P$17/'DGL 4'!$B$28)*(1-EXP(-'DGL 4'!$B$28*D22))</f>
        <v>1123.3181879738695</v>
      </c>
      <c r="P22" s="21">
        <f>(O22+Systeme!$AA$17)/Systeme!$AA$14</f>
        <v>0.5616590939869347</v>
      </c>
    </row>
    <row r="23" spans="1:16" x14ac:dyDescent="0.25">
      <c r="A23" s="4">
        <f t="shared" si="0"/>
        <v>21</v>
      </c>
      <c r="D23" s="19">
        <f>A23*0.001 *Systeme!$G$4</f>
        <v>2.1</v>
      </c>
      <c r="F23" s="8">
        <f>('DGL 4'!$P$3/'DGL 4'!$B$26)*(1-EXP(-'DGL 4'!$B$26*D23)) + ('DGL 4'!$P$4/'DGL 4'!$B$27)*(1-EXP(-'DGL 4'!$B$27*D23))+ ('DGL 4'!$P$5/'DGL 4'!$B$28)*(1-EXP(-'DGL 4'!$B$28*D23))</f>
        <v>-37626.925947694763</v>
      </c>
      <c r="G23" s="21">
        <f>(F23+Systeme!$C$17)/Systeme!$C$14</f>
        <v>81.186537026152621</v>
      </c>
      <c r="I23" s="8">
        <f>('DGL 4'!$P$7/'DGL 4'!$B$26)*(1-EXP(-'DGL 4'!$B$26*D23)) + ('DGL 4'!$P$8/'DGL 4'!$B$27)*(1-EXP(-'DGL 4'!$B$27*D23))+ ('DGL 4'!$P$9/'DGL 4'!$B$28)*(1-EXP(-'DGL 4'!$B$28*D23))</f>
        <v>22582.064639934579</v>
      </c>
      <c r="J23" s="21">
        <f>(I23+Systeme!$K$17)/Systeme!$K$14</f>
        <v>11.29103231996729</v>
      </c>
      <c r="L23" s="8">
        <f>('DGL 4'!$P$11/'DGL 4'!$B$26)*(1-EXP(-'DGL 4'!$B$26*D23)) + ('DGL 4'!$P$12/'DGL 4'!$B$27)*(1-EXP(-'DGL 4'!$B$27*D23))+ ('DGL 4'!$P$13/'DGL 4'!$B$28)*(1-EXP(-'DGL 4'!$B$28*D23))</f>
        <v>13787.392763139291</v>
      </c>
      <c r="M23" s="21">
        <f>(L23+Systeme!$S$17)/Systeme!$S$14</f>
        <v>6.8936963815696455</v>
      </c>
      <c r="O23" s="8">
        <f>('DGL 4'!$P$15/'DGL 4'!$B$26)*(1-EXP(-'DGL 4'!$B$26*D23)) + ('DGL 4'!$P$16/'DGL 4'!$B$27)*(1-EXP(-'DGL 4'!$B$27*D23))+ ('DGL 4'!$P$17/'DGL 4'!$B$28)*(1-EXP(-'DGL 4'!$B$28*D23))</f>
        <v>1257.4685446209005</v>
      </c>
      <c r="P23" s="21">
        <f>(O23+Systeme!$AA$17)/Systeme!$AA$14</f>
        <v>0.6287342723104502</v>
      </c>
    </row>
    <row r="24" spans="1:16" x14ac:dyDescent="0.25">
      <c r="A24" s="4">
        <f t="shared" si="0"/>
        <v>22</v>
      </c>
      <c r="D24" s="19">
        <f>A24*0.001 *Systeme!$G$4</f>
        <v>2.1999999999999997</v>
      </c>
      <c r="F24" s="8">
        <f>('DGL 4'!$P$3/'DGL 4'!$B$26)*(1-EXP(-'DGL 4'!$B$26*D24)) + ('DGL 4'!$P$4/'DGL 4'!$B$27)*(1-EXP(-'DGL 4'!$B$27*D24))+ ('DGL 4'!$P$5/'DGL 4'!$B$28)*(1-EXP(-'DGL 4'!$B$28*D24))</f>
        <v>-39219.738280546218</v>
      </c>
      <c r="G24" s="21">
        <f>(F24+Systeme!$C$17)/Systeme!$C$14</f>
        <v>80.390130859726895</v>
      </c>
      <c r="I24" s="8">
        <f>('DGL 4'!$P$7/'DGL 4'!$B$26)*(1-EXP(-'DGL 4'!$B$26*D24)) + ('DGL 4'!$P$8/'DGL 4'!$B$27)*(1-EXP(-'DGL 4'!$B$27*D24))+ ('DGL 4'!$P$9/'DGL 4'!$B$28)*(1-EXP(-'DGL 4'!$B$28*D24))</f>
        <v>23296.489673735989</v>
      </c>
      <c r="J24" s="21">
        <f>(I24+Systeme!$K$17)/Systeme!$K$14</f>
        <v>11.648244836867994</v>
      </c>
      <c r="L24" s="8">
        <f>('DGL 4'!$P$11/'DGL 4'!$B$26)*(1-EXP(-'DGL 4'!$B$26*D24)) + ('DGL 4'!$P$12/'DGL 4'!$B$27)*(1-EXP(-'DGL 4'!$B$27*D24))+ ('DGL 4'!$P$13/'DGL 4'!$B$28)*(1-EXP(-'DGL 4'!$B$28*D24))</f>
        <v>14524.214152344874</v>
      </c>
      <c r="M24" s="21">
        <f>(L24+Systeme!$S$17)/Systeme!$S$14</f>
        <v>7.2621070761724367</v>
      </c>
      <c r="O24" s="8">
        <f>('DGL 4'!$P$15/'DGL 4'!$B$26)*(1-EXP(-'DGL 4'!$B$26*D24)) + ('DGL 4'!$P$16/'DGL 4'!$B$27)*(1-EXP(-'DGL 4'!$B$27*D24))+ ('DGL 4'!$P$17/'DGL 4'!$B$28)*(1-EXP(-'DGL 4'!$B$28*D24))</f>
        <v>1399.0344544653672</v>
      </c>
      <c r="P24" s="21">
        <f>(O24+Systeme!$AA$17)/Systeme!$AA$14</f>
        <v>0.69951722723268361</v>
      </c>
    </row>
    <row r="25" spans="1:16" x14ac:dyDescent="0.25">
      <c r="A25" s="4">
        <f t="shared" si="0"/>
        <v>23</v>
      </c>
      <c r="D25" s="19">
        <f>A25*0.001 *Systeme!$G$4</f>
        <v>2.2999999999999998</v>
      </c>
      <c r="F25" s="8">
        <f>('DGL 4'!$P$3/'DGL 4'!$B$26)*(1-EXP(-'DGL 4'!$B$26*D25)) + ('DGL 4'!$P$4/'DGL 4'!$B$27)*(1-EXP(-'DGL 4'!$B$27*D25))+ ('DGL 4'!$P$5/'DGL 4'!$B$28)*(1-EXP(-'DGL 4'!$B$28*D25))</f>
        <v>-40795.9980730924</v>
      </c>
      <c r="G25" s="21">
        <f>(F25+Systeme!$C$17)/Systeme!$C$14</f>
        <v>79.602000963453804</v>
      </c>
      <c r="I25" s="8">
        <f>('DGL 4'!$P$7/'DGL 4'!$B$26)*(1-EXP(-'DGL 4'!$B$26*D25)) + ('DGL 4'!$P$8/'DGL 4'!$B$27)*(1-EXP(-'DGL 4'!$B$27*D25))+ ('DGL 4'!$P$9/'DGL 4'!$B$28)*(1-EXP(-'DGL 4'!$B$28*D25))</f>
        <v>23996.825021008517</v>
      </c>
      <c r="J25" s="21">
        <f>(I25+Systeme!$K$17)/Systeme!$K$14</f>
        <v>11.998412510504259</v>
      </c>
      <c r="L25" s="8">
        <f>('DGL 4'!$P$11/'DGL 4'!$B$26)*(1-EXP(-'DGL 4'!$B$26*D25)) + ('DGL 4'!$P$12/'DGL 4'!$B$27)*(1-EXP(-'DGL 4'!$B$27*D25))+ ('DGL 4'!$P$13/'DGL 4'!$B$28)*(1-EXP(-'DGL 4'!$B$28*D25))</f>
        <v>15251.253123361341</v>
      </c>
      <c r="M25" s="21">
        <f>(L25+Systeme!$S$17)/Systeme!$S$14</f>
        <v>7.6256265616806704</v>
      </c>
      <c r="O25" s="8">
        <f>('DGL 4'!$P$15/'DGL 4'!$B$26)*(1-EXP(-'DGL 4'!$B$26*D25)) + ('DGL 4'!$P$16/'DGL 4'!$B$27)*(1-EXP(-'DGL 4'!$B$27*D25))+ ('DGL 4'!$P$17/'DGL 4'!$B$28)*(1-EXP(-'DGL 4'!$B$28*D25))</f>
        <v>1547.9199287225456</v>
      </c>
      <c r="P25" s="21">
        <f>(O25+Systeme!$AA$17)/Systeme!$AA$14</f>
        <v>0.77395996436127279</v>
      </c>
    </row>
    <row r="26" spans="1:16" x14ac:dyDescent="0.25">
      <c r="A26" s="4">
        <f t="shared" si="0"/>
        <v>24</v>
      </c>
      <c r="D26" s="19">
        <f>A26*0.001 *Systeme!$G$4</f>
        <v>2.4</v>
      </c>
      <c r="F26" s="8">
        <f>('DGL 4'!$P$3/'DGL 4'!$B$26)*(1-EXP(-'DGL 4'!$B$26*D26)) + ('DGL 4'!$P$4/'DGL 4'!$B$27)*(1-EXP(-'DGL 4'!$B$27*D26))+ ('DGL 4'!$P$5/'DGL 4'!$B$28)*(1-EXP(-'DGL 4'!$B$28*D26))</f>
        <v>-42355.883756477859</v>
      </c>
      <c r="G26" s="21">
        <f>(F26+Systeme!$C$17)/Systeme!$C$14</f>
        <v>78.822058121761074</v>
      </c>
      <c r="I26" s="8">
        <f>('DGL 4'!$P$7/'DGL 4'!$B$26)*(1-EXP(-'DGL 4'!$B$26*D26)) + ('DGL 4'!$P$8/'DGL 4'!$B$27)*(1-EXP(-'DGL 4'!$B$27*D26))+ ('DGL 4'!$P$9/'DGL 4'!$B$28)*(1-EXP(-'DGL 4'!$B$28*D26))</f>
        <v>24683.635757339005</v>
      </c>
      <c r="J26" s="21">
        <f>(I26+Systeme!$K$17)/Systeme!$K$14</f>
        <v>12.341817878669502</v>
      </c>
      <c r="L26" s="8">
        <f>('DGL 4'!$P$11/'DGL 4'!$B$26)*(1-EXP(-'DGL 4'!$B$26*D26)) + ('DGL 4'!$P$12/'DGL 4'!$B$27)*(1-EXP(-'DGL 4'!$B$27*D26))+ ('DGL 4'!$P$13/'DGL 4'!$B$28)*(1-EXP(-'DGL 4'!$B$28*D26))</f>
        <v>15968.222366576974</v>
      </c>
      <c r="M26" s="21">
        <f>(L26+Systeme!$S$17)/Systeme!$S$14</f>
        <v>7.984111183288487</v>
      </c>
      <c r="O26" s="8">
        <f>('DGL 4'!$P$15/'DGL 4'!$B$26)*(1-EXP(-'DGL 4'!$B$26*D26)) + ('DGL 4'!$P$16/'DGL 4'!$B$27)*(1-EXP(-'DGL 4'!$B$27*D26))+ ('DGL 4'!$P$17/'DGL 4'!$B$28)*(1-EXP(-'DGL 4'!$B$28*D26))</f>
        <v>1704.0256325618902</v>
      </c>
      <c r="P26" s="21">
        <f>(O26+Systeme!$AA$17)/Systeme!$AA$14</f>
        <v>0.85201281628094516</v>
      </c>
    </row>
    <row r="27" spans="1:16" x14ac:dyDescent="0.25">
      <c r="A27" s="4">
        <f t="shared" si="0"/>
        <v>25</v>
      </c>
      <c r="D27" s="19">
        <f>A27*0.001 *Systeme!$G$4</f>
        <v>2.5</v>
      </c>
      <c r="F27" s="8">
        <f>('DGL 4'!$P$3/'DGL 4'!$B$26)*(1-EXP(-'DGL 4'!$B$26*D27)) + ('DGL 4'!$P$4/'DGL 4'!$B$27)*(1-EXP(-'DGL 4'!$B$27*D27))+ ('DGL 4'!$P$5/'DGL 4'!$B$28)*(1-EXP(-'DGL 4'!$B$28*D27))</f>
        <v>-43899.571465021865</v>
      </c>
      <c r="G27" s="21">
        <f>(F27+Systeme!$C$17)/Systeme!$C$14</f>
        <v>78.050214267489068</v>
      </c>
      <c r="I27" s="8">
        <f>('DGL 4'!$P$7/'DGL 4'!$B$26)*(1-EXP(-'DGL 4'!$B$26*D27)) + ('DGL 4'!$P$8/'DGL 4'!$B$27)*(1-EXP(-'DGL 4'!$B$27*D27))+ ('DGL 4'!$P$9/'DGL 4'!$B$28)*(1-EXP(-'DGL 4'!$B$28*D27))</f>
        <v>25357.407635469615</v>
      </c>
      <c r="J27" s="21">
        <f>(I27+Systeme!$K$17)/Systeme!$K$14</f>
        <v>12.678703817734808</v>
      </c>
      <c r="L27" s="8">
        <f>('DGL 4'!$P$11/'DGL 4'!$B$26)*(1-EXP(-'DGL 4'!$B$26*D27)) + ('DGL 4'!$P$12/'DGL 4'!$B$27)*(1-EXP(-'DGL 4'!$B$27*D27))+ ('DGL 4'!$P$13/'DGL 4'!$B$28)*(1-EXP(-'DGL 4'!$B$28*D27))</f>
        <v>16674.914060159885</v>
      </c>
      <c r="M27" s="21">
        <f>(L27+Systeme!$S$17)/Systeme!$S$14</f>
        <v>8.3374570300799427</v>
      </c>
      <c r="O27" s="8">
        <f>('DGL 4'!$P$15/'DGL 4'!$B$26)*(1-EXP(-'DGL 4'!$B$26*D27)) + ('DGL 4'!$P$16/'DGL 4'!$B$27)*(1-EXP(-'DGL 4'!$B$27*D27))+ ('DGL 4'!$P$17/'DGL 4'!$B$28)*(1-EXP(-'DGL 4'!$B$28*D27))</f>
        <v>1867.2497693923724</v>
      </c>
      <c r="P27" s="21">
        <f>(O27+Systeme!$AA$17)/Systeme!$AA$14</f>
        <v>0.93362488469618621</v>
      </c>
    </row>
    <row r="28" spans="1:16" x14ac:dyDescent="0.25">
      <c r="A28" s="4">
        <f t="shared" si="0"/>
        <v>26</v>
      </c>
      <c r="D28" s="19">
        <f>A28*0.001 *Systeme!$G$4</f>
        <v>2.6</v>
      </c>
      <c r="F28" s="8">
        <f>('DGL 4'!$P$3/'DGL 4'!$B$26)*(1-EXP(-'DGL 4'!$B$26*D28)) + ('DGL 4'!$P$4/'DGL 4'!$B$27)*(1-EXP(-'DGL 4'!$B$27*D28))+ ('DGL 4'!$P$5/'DGL 4'!$B$28)*(1-EXP(-'DGL 4'!$B$28*D28))</f>
        <v>-45427.235130553483</v>
      </c>
      <c r="G28" s="21">
        <f>(F28+Systeme!$C$17)/Systeme!$C$14</f>
        <v>77.286382434723265</v>
      </c>
      <c r="I28" s="8">
        <f>('DGL 4'!$P$7/'DGL 4'!$B$26)*(1-EXP(-'DGL 4'!$B$26*D28)) + ('DGL 4'!$P$8/'DGL 4'!$B$27)*(1-EXP(-'DGL 4'!$B$27*D28))+ ('DGL 4'!$P$9/'DGL 4'!$B$28)*(1-EXP(-'DGL 4'!$B$28*D28))</f>
        <v>26018.561534132583</v>
      </c>
      <c r="J28" s="21">
        <f>(I28+Systeme!$K$17)/Systeme!$K$14</f>
        <v>13.009280767066292</v>
      </c>
      <c r="L28" s="8">
        <f>('DGL 4'!$P$11/'DGL 4'!$B$26)*(1-EXP(-'DGL 4'!$B$26*D28)) + ('DGL 4'!$P$12/'DGL 4'!$B$27)*(1-EXP(-'DGL 4'!$B$27*D28))+ ('DGL 4'!$P$13/'DGL 4'!$B$28)*(1-EXP(-'DGL 4'!$B$28*D28))</f>
        <v>17371.184798621056</v>
      </c>
      <c r="M28" s="21">
        <f>(L28+Systeme!$S$17)/Systeme!$S$14</f>
        <v>8.6855923993105275</v>
      </c>
      <c r="O28" s="8">
        <f>('DGL 4'!$P$15/'DGL 4'!$B$26)*(1-EXP(-'DGL 4'!$B$26*D28)) + ('DGL 4'!$P$16/'DGL 4'!$B$27)*(1-EXP(-'DGL 4'!$B$27*D28))+ ('DGL 4'!$P$17/'DGL 4'!$B$28)*(1-EXP(-'DGL 4'!$B$28*D28))</f>
        <v>2037.4887977998515</v>
      </c>
      <c r="P28" s="21">
        <f>(O28+Systeme!$AA$17)/Systeme!$AA$14</f>
        <v>1.0187443988999256</v>
      </c>
    </row>
    <row r="29" spans="1:16" x14ac:dyDescent="0.25">
      <c r="A29" s="4">
        <f t="shared" si="0"/>
        <v>27</v>
      </c>
      <c r="D29" s="19">
        <f>A29*0.001 *Systeme!$G$4</f>
        <v>2.7</v>
      </c>
      <c r="F29" s="8">
        <f>('DGL 4'!$P$3/'DGL 4'!$B$26)*(1-EXP(-'DGL 4'!$B$26*D29)) + ('DGL 4'!$P$4/'DGL 4'!$B$27)*(1-EXP(-'DGL 4'!$B$27*D29))+ ('DGL 4'!$P$5/'DGL 4'!$B$28)*(1-EXP(-'DGL 4'!$B$28*D29))</f>
        <v>-46939.04656281355</v>
      </c>
      <c r="G29" s="21">
        <f>(F29+Systeme!$C$17)/Systeme!$C$14</f>
        <v>76.530476718593235</v>
      </c>
      <c r="I29" s="8">
        <f>('DGL 4'!$P$7/'DGL 4'!$B$26)*(1-EXP(-'DGL 4'!$B$26*D29)) + ('DGL 4'!$P$8/'DGL 4'!$B$27)*(1-EXP(-'DGL 4'!$B$27*D29))+ ('DGL 4'!$P$9/'DGL 4'!$B$28)*(1-EXP(-'DGL 4'!$B$28*D29))</f>
        <v>26667.465224656917</v>
      </c>
      <c r="J29" s="21">
        <f>(I29+Systeme!$K$17)/Systeme!$K$14</f>
        <v>13.333732612328458</v>
      </c>
      <c r="L29" s="8">
        <f>('DGL 4'!$P$11/'DGL 4'!$B$26)*(1-EXP(-'DGL 4'!$B$26*D29)) + ('DGL 4'!$P$12/'DGL 4'!$B$27)*(1-EXP(-'DGL 4'!$B$27*D29))+ ('DGL 4'!$P$13/'DGL 4'!$B$28)*(1-EXP(-'DGL 4'!$B$28*D29))</f>
        <v>18056.943325884578</v>
      </c>
      <c r="M29" s="21">
        <f>(L29+Systeme!$S$17)/Systeme!$S$14</f>
        <v>9.0284716629422892</v>
      </c>
      <c r="O29" s="8">
        <f>('DGL 4'!$P$15/'DGL 4'!$B$26)*(1-EXP(-'DGL 4'!$B$26*D29)) + ('DGL 4'!$P$16/'DGL 4'!$B$27)*(1-EXP(-'DGL 4'!$B$27*D29))+ ('DGL 4'!$P$17/'DGL 4'!$B$28)*(1-EXP(-'DGL 4'!$B$28*D29))</f>
        <v>2214.6380122720511</v>
      </c>
      <c r="P29" s="21">
        <f>(O29+Systeme!$AA$17)/Systeme!$AA$14</f>
        <v>1.1073190061360256</v>
      </c>
    </row>
    <row r="30" spans="1:16" x14ac:dyDescent="0.25">
      <c r="A30" s="4">
        <f t="shared" si="0"/>
        <v>28</v>
      </c>
      <c r="D30" s="19">
        <f>A30*0.001 *Systeme!$G$4</f>
        <v>2.8000000000000003</v>
      </c>
      <c r="F30" s="8">
        <f>('DGL 4'!$P$3/'DGL 4'!$B$26)*(1-EXP(-'DGL 4'!$B$26*D30)) + ('DGL 4'!$P$4/'DGL 4'!$B$27)*(1-EXP(-'DGL 4'!$B$27*D30))+ ('DGL 4'!$P$5/'DGL 4'!$B$28)*(1-EXP(-'DGL 4'!$B$28*D30))</f>
        <v>-48435.175518473996</v>
      </c>
      <c r="G30" s="21">
        <f>(F30+Systeme!$C$17)/Systeme!$C$14</f>
        <v>75.782412240763009</v>
      </c>
      <c r="I30" s="8">
        <f>('DGL 4'!$P$7/'DGL 4'!$B$26)*(1-EXP(-'DGL 4'!$B$26*D30)) + ('DGL 4'!$P$8/'DGL 4'!$B$27)*(1-EXP(-'DGL 4'!$B$27*D30))+ ('DGL 4'!$P$9/'DGL 4'!$B$28)*(1-EXP(-'DGL 4'!$B$28*D30))</f>
        <v>27304.442953835343</v>
      </c>
      <c r="J30" s="21">
        <f>(I30+Systeme!$K$17)/Systeme!$K$14</f>
        <v>13.652221476917672</v>
      </c>
      <c r="L30" s="8">
        <f>('DGL 4'!$P$11/'DGL 4'!$B$26)*(1-EXP(-'DGL 4'!$B$26*D30)) + ('DGL 4'!$P$12/'DGL 4'!$B$27)*(1-EXP(-'DGL 4'!$B$27*D30))+ ('DGL 4'!$P$13/'DGL 4'!$B$28)*(1-EXP(-'DGL 4'!$B$28*D30))</f>
        <v>18732.140551576547</v>
      </c>
      <c r="M30" s="21">
        <f>(L30+Systeme!$S$17)/Systeme!$S$14</f>
        <v>9.3660702757882728</v>
      </c>
      <c r="O30" s="8">
        <f>('DGL 4'!$P$15/'DGL 4'!$B$26)*(1-EXP(-'DGL 4'!$B$26*D30)) + ('DGL 4'!$P$16/'DGL 4'!$B$27)*(1-EXP(-'DGL 4'!$B$27*D30))+ ('DGL 4'!$P$17/'DGL 4'!$B$28)*(1-EXP(-'DGL 4'!$B$28*D30))</f>
        <v>2398.5920130621162</v>
      </c>
      <c r="P30" s="21">
        <f>(O30+Systeme!$AA$17)/Systeme!$AA$14</f>
        <v>1.1992960065310581</v>
      </c>
    </row>
    <row r="31" spans="1:16" x14ac:dyDescent="0.25">
      <c r="A31" s="4">
        <f t="shared" si="0"/>
        <v>29</v>
      </c>
      <c r="D31" s="19">
        <f>A31*0.001 *Systeme!$G$4</f>
        <v>2.9000000000000004</v>
      </c>
      <c r="F31" s="8">
        <f>('DGL 4'!$P$3/'DGL 4'!$B$26)*(1-EXP(-'DGL 4'!$B$26*D31)) + ('DGL 4'!$P$4/'DGL 4'!$B$27)*(1-EXP(-'DGL 4'!$B$27*D31))+ ('DGL 4'!$P$5/'DGL 4'!$B$28)*(1-EXP(-'DGL 4'!$B$28*D31))</f>
        <v>-49915.789760851738</v>
      </c>
      <c r="G31" s="21">
        <f>(F31+Systeme!$C$17)/Systeme!$C$14</f>
        <v>75.042105119574131</v>
      </c>
      <c r="I31" s="8">
        <f>('DGL 4'!$P$7/'DGL 4'!$B$26)*(1-EXP(-'DGL 4'!$B$26*D31)) + ('DGL 4'!$P$8/'DGL 4'!$B$27)*(1-EXP(-'DGL 4'!$B$27*D31))+ ('DGL 4'!$P$9/'DGL 4'!$B$28)*(1-EXP(-'DGL 4'!$B$28*D31))</f>
        <v>27929.783248891577</v>
      </c>
      <c r="J31" s="21">
        <f>(I31+Systeme!$K$17)/Systeme!$K$14</f>
        <v>13.964891624445789</v>
      </c>
      <c r="L31" s="8">
        <f>('DGL 4'!$P$11/'DGL 4'!$B$26)*(1-EXP(-'DGL 4'!$B$26*D31)) + ('DGL 4'!$P$12/'DGL 4'!$B$27)*(1-EXP(-'DGL 4'!$B$27*D31))+ ('DGL 4'!$P$13/'DGL 4'!$B$28)*(1-EXP(-'DGL 4'!$B$28*D31))</f>
        <v>19396.761426133555</v>
      </c>
      <c r="M31" s="21">
        <f>(L31+Systeme!$S$17)/Systeme!$S$14</f>
        <v>9.6983807130667774</v>
      </c>
      <c r="O31" s="8">
        <f>('DGL 4'!$P$15/'DGL 4'!$B$26)*(1-EXP(-'DGL 4'!$B$26*D31)) + ('DGL 4'!$P$16/'DGL 4'!$B$27)*(1-EXP(-'DGL 4'!$B$27*D31))+ ('DGL 4'!$P$17/'DGL 4'!$B$28)*(1-EXP(-'DGL 4'!$B$28*D31))</f>
        <v>2589.2450858266093</v>
      </c>
      <c r="P31" s="21">
        <f>(O31+Systeme!$AA$17)/Systeme!$AA$14</f>
        <v>1.2946225429133047</v>
      </c>
    </row>
    <row r="32" spans="1:16" x14ac:dyDescent="0.25">
      <c r="A32" s="4">
        <f t="shared" si="0"/>
        <v>30</v>
      </c>
      <c r="D32" s="19">
        <f>A32*0.001 *Systeme!$G$4</f>
        <v>3</v>
      </c>
      <c r="F32" s="8">
        <f>('DGL 4'!$P$3/'DGL 4'!$B$26)*(1-EXP(-'DGL 4'!$B$26*D32)) + ('DGL 4'!$P$4/'DGL 4'!$B$27)*(1-EXP(-'DGL 4'!$B$27*D32))+ ('DGL 4'!$P$5/'DGL 4'!$B$28)*(1-EXP(-'DGL 4'!$B$28*D32))</f>
        <v>-51381.055112008267</v>
      </c>
      <c r="G32" s="21">
        <f>(F32+Systeme!$C$17)/Systeme!$C$14</f>
        <v>74.309472443995872</v>
      </c>
      <c r="I32" s="8">
        <f>('DGL 4'!$P$7/'DGL 4'!$B$26)*(1-EXP(-'DGL 4'!$B$26*D32)) + ('DGL 4'!$P$8/'DGL 4'!$B$27)*(1-EXP(-'DGL 4'!$B$27*D32))+ ('DGL 4'!$P$9/'DGL 4'!$B$28)*(1-EXP(-'DGL 4'!$B$28*D32))</f>
        <v>28543.7452749566</v>
      </c>
      <c r="J32" s="21">
        <f>(I32+Systeme!$K$17)/Systeme!$K$14</f>
        <v>14.2718726374783</v>
      </c>
      <c r="L32" s="8">
        <f>('DGL 4'!$P$11/'DGL 4'!$B$26)*(1-EXP(-'DGL 4'!$B$26*D32)) + ('DGL 4'!$P$12/'DGL 4'!$B$27)*(1-EXP(-'DGL 4'!$B$27*D32))+ ('DGL 4'!$P$13/'DGL 4'!$B$28)*(1-EXP(-'DGL 4'!$B$28*D32))</f>
        <v>20050.818329210742</v>
      </c>
      <c r="M32" s="21">
        <f>(L32+Systeme!$S$17)/Systeme!$S$14</f>
        <v>10.025409164605371</v>
      </c>
      <c r="O32" s="8">
        <f>('DGL 4'!$P$15/'DGL 4'!$B$26)*(1-EXP(-'DGL 4'!$B$26*D32)) + ('DGL 4'!$P$16/'DGL 4'!$B$27)*(1-EXP(-'DGL 4'!$B$27*D32))+ ('DGL 4'!$P$17/'DGL 4'!$B$28)*(1-EXP(-'DGL 4'!$B$28*D32))</f>
        <v>2786.4915078409322</v>
      </c>
      <c r="P32" s="21">
        <f>(O32+Systeme!$AA$17)/Systeme!$AA$14</f>
        <v>1.3932457539204661</v>
      </c>
    </row>
    <row r="33" spans="1:16" x14ac:dyDescent="0.25">
      <c r="A33" s="4">
        <f t="shared" si="0"/>
        <v>31</v>
      </c>
      <c r="D33" s="19">
        <f>A33*0.001 *Systeme!$G$4</f>
        <v>3.1</v>
      </c>
      <c r="F33" s="8">
        <f>('DGL 4'!$P$3/'DGL 4'!$B$26)*(1-EXP(-'DGL 4'!$B$26*D33)) + ('DGL 4'!$P$4/'DGL 4'!$B$27)*(1-EXP(-'DGL 4'!$B$27*D33))+ ('DGL 4'!$P$5/'DGL 4'!$B$28)*(1-EXP(-'DGL 4'!$B$28*D33))</f>
        <v>-52831.135498612333</v>
      </c>
      <c r="G33" s="21">
        <f>(F33+Systeme!$C$17)/Systeme!$C$14</f>
        <v>73.584432250693837</v>
      </c>
      <c r="I33" s="8">
        <f>('DGL 4'!$P$7/'DGL 4'!$B$26)*(1-EXP(-'DGL 4'!$B$26*D33)) + ('DGL 4'!$P$8/'DGL 4'!$B$27)*(1-EXP(-'DGL 4'!$B$27*D33))+ ('DGL 4'!$P$9/'DGL 4'!$B$28)*(1-EXP(-'DGL 4'!$B$28*D33))</f>
        <v>29146.564014053489</v>
      </c>
      <c r="J33" s="21">
        <f>(I33+Systeme!$K$17)/Systeme!$K$14</f>
        <v>14.573282007026744</v>
      </c>
      <c r="L33" s="8">
        <f>('DGL 4'!$P$11/'DGL 4'!$B$26)*(1-EXP(-'DGL 4'!$B$26*D33)) + ('DGL 4'!$P$12/'DGL 4'!$B$27)*(1-EXP(-'DGL 4'!$B$27*D33))+ ('DGL 4'!$P$13/'DGL 4'!$B$28)*(1-EXP(-'DGL 4'!$B$28*D33))</f>
        <v>20694.345690089511</v>
      </c>
      <c r="M33" s="21">
        <f>(L33+Systeme!$S$17)/Systeme!$S$14</f>
        <v>10.347172845044755</v>
      </c>
      <c r="O33" s="8">
        <f>('DGL 4'!$P$15/'DGL 4'!$B$26)*(1-EXP(-'DGL 4'!$B$26*D33)) + ('DGL 4'!$P$16/'DGL 4'!$B$27)*(1-EXP(-'DGL 4'!$B$27*D33))+ ('DGL 4'!$P$17/'DGL 4'!$B$28)*(1-EXP(-'DGL 4'!$B$28*D33))</f>
        <v>2990.2257944693483</v>
      </c>
      <c r="P33" s="21">
        <f>(O33+Systeme!$AA$17)/Systeme!$AA$14</f>
        <v>1.4951128972346741</v>
      </c>
    </row>
    <row r="34" spans="1:16" x14ac:dyDescent="0.25">
      <c r="A34" s="4">
        <f t="shared" si="0"/>
        <v>32</v>
      </c>
      <c r="D34" s="19">
        <f>A34*0.001 *Systeme!$G$4</f>
        <v>3.2</v>
      </c>
      <c r="F34" s="8">
        <f>('DGL 4'!$P$3/'DGL 4'!$B$26)*(1-EXP(-'DGL 4'!$B$26*D34)) + ('DGL 4'!$P$4/'DGL 4'!$B$27)*(1-EXP(-'DGL 4'!$B$27*D34))+ ('DGL 4'!$P$5/'DGL 4'!$B$28)*(1-EXP(-'DGL 4'!$B$28*D34))</f>
        <v>-54266.192992687778</v>
      </c>
      <c r="G34" s="21">
        <f>(F34+Systeme!$C$17)/Systeme!$C$14</f>
        <v>72.866903503656104</v>
      </c>
      <c r="I34" s="8">
        <f>('DGL 4'!$P$7/'DGL 4'!$B$26)*(1-EXP(-'DGL 4'!$B$26*D34)) + ('DGL 4'!$P$8/'DGL 4'!$B$27)*(1-EXP(-'DGL 4'!$B$27*D34))+ ('DGL 4'!$P$9/'DGL 4'!$B$28)*(1-EXP(-'DGL 4'!$B$28*D34))</f>
        <v>29738.454484593658</v>
      </c>
      <c r="J34" s="21">
        <f>(I34+Systeme!$K$17)/Systeme!$K$14</f>
        <v>14.869227242296828</v>
      </c>
      <c r="L34" s="8">
        <f>('DGL 4'!$P$11/'DGL 4'!$B$26)*(1-EXP(-'DGL 4'!$B$26*D34)) + ('DGL 4'!$P$12/'DGL 4'!$B$27)*(1-EXP(-'DGL 4'!$B$27*D34))+ ('DGL 4'!$P$13/'DGL 4'!$B$28)*(1-EXP(-'DGL 4'!$B$28*D34))</f>
        <v>21327.39561106835</v>
      </c>
      <c r="M34" s="21">
        <f>(L34+Systeme!$S$17)/Systeme!$S$14</f>
        <v>10.663697805534175</v>
      </c>
      <c r="O34" s="8">
        <f>('DGL 4'!$P$15/'DGL 4'!$B$26)*(1-EXP(-'DGL 4'!$B$26*D34)) + ('DGL 4'!$P$16/'DGL 4'!$B$27)*(1-EXP(-'DGL 4'!$B$27*D34))+ ('DGL 4'!$P$17/'DGL 4'!$B$28)*(1-EXP(-'DGL 4'!$B$28*D34))</f>
        <v>3200.3428970257737</v>
      </c>
      <c r="P34" s="21">
        <f>(O34+Systeme!$AA$17)/Systeme!$AA$14</f>
        <v>1.6001714485128868</v>
      </c>
    </row>
    <row r="35" spans="1:16" x14ac:dyDescent="0.25">
      <c r="A35" s="4">
        <f t="shared" si="0"/>
        <v>33</v>
      </c>
      <c r="D35" s="19">
        <f>A35*0.001 *Systeme!$G$4</f>
        <v>3.3000000000000003</v>
      </c>
      <c r="F35" s="8">
        <f>('DGL 4'!$P$3/'DGL 4'!$B$26)*(1-EXP(-'DGL 4'!$B$26*D35)) + ('DGL 4'!$P$4/'DGL 4'!$B$27)*(1-EXP(-'DGL 4'!$B$27*D35))+ ('DGL 4'!$P$5/'DGL 4'!$B$28)*(1-EXP(-'DGL 4'!$B$28*D35))</f>
        <v>-55686.387848159793</v>
      </c>
      <c r="G35" s="21">
        <f>(F35+Systeme!$C$17)/Systeme!$C$14</f>
        <v>72.156806075920102</v>
      </c>
      <c r="I35" s="8">
        <f>('DGL 4'!$P$7/'DGL 4'!$B$26)*(1-EXP(-'DGL 4'!$B$26*D35)) + ('DGL 4'!$P$8/'DGL 4'!$B$27)*(1-EXP(-'DGL 4'!$B$27*D35))+ ('DGL 4'!$P$9/'DGL 4'!$B$28)*(1-EXP(-'DGL 4'!$B$28*D35))</f>
        <v>30319.615179682893</v>
      </c>
      <c r="J35" s="21">
        <f>(I35+Systeme!$K$17)/Systeme!$K$14</f>
        <v>15.159807589841446</v>
      </c>
      <c r="L35" s="8">
        <f>('DGL 4'!$P$11/'DGL 4'!$B$26)*(1-EXP(-'DGL 4'!$B$26*D35)) + ('DGL 4'!$P$12/'DGL 4'!$B$27)*(1-EXP(-'DGL 4'!$B$27*D35))+ ('DGL 4'!$P$13/'DGL 4'!$B$28)*(1-EXP(-'DGL 4'!$B$28*D35))</f>
        <v>21950.034307385547</v>
      </c>
      <c r="M35" s="21">
        <f>(L35+Systeme!$S$17)/Systeme!$S$14</f>
        <v>10.975017153692773</v>
      </c>
      <c r="O35" s="8">
        <f>('DGL 4'!$P$15/'DGL 4'!$B$26)*(1-EXP(-'DGL 4'!$B$26*D35)) + ('DGL 4'!$P$16/'DGL 4'!$B$27)*(1-EXP(-'DGL 4'!$B$27*D35))+ ('DGL 4'!$P$17/'DGL 4'!$B$28)*(1-EXP(-'DGL 4'!$B$28*D35))</f>
        <v>3416.7383610913603</v>
      </c>
      <c r="P35" s="21">
        <f>(O35+Systeme!$AA$17)/Systeme!$AA$14</f>
        <v>1.7083691805456802</v>
      </c>
    </row>
    <row r="36" spans="1:16" x14ac:dyDescent="0.25">
      <c r="A36" s="4">
        <f t="shared" si="0"/>
        <v>34</v>
      </c>
      <c r="D36" s="19">
        <f>A36*0.001 *Systeme!$G$4</f>
        <v>3.4000000000000004</v>
      </c>
      <c r="F36" s="8">
        <f>('DGL 4'!$P$3/'DGL 4'!$B$26)*(1-EXP(-'DGL 4'!$B$26*D36)) + ('DGL 4'!$P$4/'DGL 4'!$B$27)*(1-EXP(-'DGL 4'!$B$27*D36))+ ('DGL 4'!$P$5/'DGL 4'!$B$28)*(1-EXP(-'DGL 4'!$B$28*D36))</f>
        <v>-57091.878533944473</v>
      </c>
      <c r="G36" s="21">
        <f>(F36+Systeme!$C$17)/Systeme!$C$14</f>
        <v>71.45406073302776</v>
      </c>
      <c r="I36" s="8">
        <f>('DGL 4'!$P$7/'DGL 4'!$B$26)*(1-EXP(-'DGL 4'!$B$26*D36)) + ('DGL 4'!$P$8/'DGL 4'!$B$27)*(1-EXP(-'DGL 4'!$B$27*D36))+ ('DGL 4'!$P$9/'DGL 4'!$B$28)*(1-EXP(-'DGL 4'!$B$28*D36))</f>
        <v>30890.230869398056</v>
      </c>
      <c r="J36" s="21">
        <f>(I36+Systeme!$K$17)/Systeme!$K$14</f>
        <v>15.445115434699028</v>
      </c>
      <c r="L36" s="8">
        <f>('DGL 4'!$P$11/'DGL 4'!$B$26)*(1-EXP(-'DGL 4'!$B$26*D36)) + ('DGL 4'!$P$12/'DGL 4'!$B$27)*(1-EXP(-'DGL 4'!$B$27*D36))+ ('DGL 4'!$P$13/'DGL 4'!$B$28)*(1-EXP(-'DGL 4'!$B$28*D36))</f>
        <v>22562.339211878218</v>
      </c>
      <c r="M36" s="21">
        <f>(L36+Systeme!$S$17)/Systeme!$S$14</f>
        <v>11.281169605939109</v>
      </c>
      <c r="O36" s="8">
        <f>('DGL 4'!$P$15/'DGL 4'!$B$26)*(1-EXP(-'DGL 4'!$B$26*D36)) + ('DGL 4'!$P$16/'DGL 4'!$B$27)*(1-EXP(-'DGL 4'!$B$27*D36))+ ('DGL 4'!$P$17/'DGL 4'!$B$28)*(1-EXP(-'DGL 4'!$B$28*D36))</f>
        <v>3639.3084526681996</v>
      </c>
      <c r="P36" s="21">
        <f>(O36+Systeme!$AA$17)/Systeme!$AA$14</f>
        <v>1.8196542263340998</v>
      </c>
    </row>
    <row r="37" spans="1:16" x14ac:dyDescent="0.25">
      <c r="A37" s="4">
        <f t="shared" si="0"/>
        <v>35</v>
      </c>
      <c r="D37" s="19">
        <f>A37*0.001 *Systeme!$G$4</f>
        <v>3.5000000000000004</v>
      </c>
      <c r="F37" s="8">
        <f>('DGL 4'!$P$3/'DGL 4'!$B$26)*(1-EXP(-'DGL 4'!$B$26*D37)) + ('DGL 4'!$P$4/'DGL 4'!$B$27)*(1-EXP(-'DGL 4'!$B$27*D37))+ ('DGL 4'!$P$5/'DGL 4'!$B$28)*(1-EXP(-'DGL 4'!$B$28*D37))</f>
        <v>-58482.821764187414</v>
      </c>
      <c r="G37" s="21">
        <f>(F37+Systeme!$C$17)/Systeme!$C$14</f>
        <v>70.758589117906283</v>
      </c>
      <c r="I37" s="8">
        <f>('DGL 4'!$P$7/'DGL 4'!$B$26)*(1-EXP(-'DGL 4'!$B$26*D37)) + ('DGL 4'!$P$8/'DGL 4'!$B$27)*(1-EXP(-'DGL 4'!$B$27*D37))+ ('DGL 4'!$P$9/'DGL 4'!$B$28)*(1-EXP(-'DGL 4'!$B$28*D37))</f>
        <v>31450.474885214469</v>
      </c>
      <c r="J37" s="21">
        <f>(I37+Systeme!$K$17)/Systeme!$K$14</f>
        <v>15.725237442607234</v>
      </c>
      <c r="L37" s="8">
        <f>('DGL 4'!$P$11/'DGL 4'!$B$26)*(1-EXP(-'DGL 4'!$B$26*D37)) + ('DGL 4'!$P$12/'DGL 4'!$B$27)*(1-EXP(-'DGL 4'!$B$27*D37))+ ('DGL 4'!$P$13/'DGL 4'!$B$28)*(1-EXP(-'DGL 4'!$B$28*D37))</f>
        <v>23164.39662079421</v>
      </c>
      <c r="M37" s="21">
        <f>(L37+Systeme!$S$17)/Systeme!$S$14</f>
        <v>11.582198310397105</v>
      </c>
      <c r="O37" s="8">
        <f>('DGL 4'!$P$15/'DGL 4'!$B$26)*(1-EXP(-'DGL 4'!$B$26*D37)) + ('DGL 4'!$P$16/'DGL 4'!$B$27)*(1-EXP(-'DGL 4'!$B$27*D37))+ ('DGL 4'!$P$17/'DGL 4'!$B$28)*(1-EXP(-'DGL 4'!$B$28*D37))</f>
        <v>3867.9502581787383</v>
      </c>
      <c r="P37" s="21">
        <f>(O37+Systeme!$AA$17)/Systeme!$AA$14</f>
        <v>1.9339751290893692</v>
      </c>
    </row>
    <row r="38" spans="1:16" x14ac:dyDescent="0.25">
      <c r="A38" s="4">
        <f t="shared" si="0"/>
        <v>36</v>
      </c>
      <c r="D38" s="19">
        <f>A38*0.001 *Systeme!$G$4</f>
        <v>3.6000000000000005</v>
      </c>
      <c r="F38" s="8">
        <f>('DGL 4'!$P$3/'DGL 4'!$B$26)*(1-EXP(-'DGL 4'!$B$26*D38)) + ('DGL 4'!$P$4/'DGL 4'!$B$27)*(1-EXP(-'DGL 4'!$B$27*D38))+ ('DGL 4'!$P$5/'DGL 4'!$B$28)*(1-EXP(-'DGL 4'!$B$28*D38))</f>
        <v>-59859.37252614586</v>
      </c>
      <c r="G38" s="21">
        <f>(F38+Systeme!$C$17)/Systeme!$C$14</f>
        <v>70.070313736927076</v>
      </c>
      <c r="I38" s="8">
        <f>('DGL 4'!$P$7/'DGL 4'!$B$26)*(1-EXP(-'DGL 4'!$B$26*D38)) + ('DGL 4'!$P$8/'DGL 4'!$B$27)*(1-EXP(-'DGL 4'!$B$27*D38))+ ('DGL 4'!$P$9/'DGL 4'!$B$28)*(1-EXP(-'DGL 4'!$B$28*D38))</f>
        <v>32000.51098280037</v>
      </c>
      <c r="J38" s="21">
        <f>(I38+Systeme!$K$17)/Systeme!$K$14</f>
        <v>16.000255491400186</v>
      </c>
      <c r="L38" s="8">
        <f>('DGL 4'!$P$11/'DGL 4'!$B$26)*(1-EXP(-'DGL 4'!$B$26*D38)) + ('DGL 4'!$P$12/'DGL 4'!$B$27)*(1-EXP(-'DGL 4'!$B$27*D38))+ ('DGL 4'!$P$13/'DGL 4'!$B$28)*(1-EXP(-'DGL 4'!$B$28*D38))</f>
        <v>23756.299780144571</v>
      </c>
      <c r="M38" s="21">
        <f>(L38+Systeme!$S$17)/Systeme!$S$14</f>
        <v>11.878149890072285</v>
      </c>
      <c r="O38" s="8">
        <f>('DGL 4'!$P$15/'DGL 4'!$B$26)*(1-EXP(-'DGL 4'!$B$26*D38)) + ('DGL 4'!$P$16/'DGL 4'!$B$27)*(1-EXP(-'DGL 4'!$B$27*D38))+ ('DGL 4'!$P$17/'DGL 4'!$B$28)*(1-EXP(-'DGL 4'!$B$28*D38))</f>
        <v>4102.5617632009235</v>
      </c>
      <c r="P38" s="21">
        <f>(O38+Systeme!$AA$17)/Systeme!$AA$14</f>
        <v>2.0512808816004617</v>
      </c>
    </row>
    <row r="39" spans="1:16" x14ac:dyDescent="0.25">
      <c r="A39" s="4">
        <f t="shared" si="0"/>
        <v>37</v>
      </c>
      <c r="D39" s="19">
        <f>A39*0.001 *Systeme!$G$4</f>
        <v>3.6999999999999997</v>
      </c>
      <c r="F39" s="8">
        <f>('DGL 4'!$P$3/'DGL 4'!$B$26)*(1-EXP(-'DGL 4'!$B$26*D39)) + ('DGL 4'!$P$4/'DGL 4'!$B$27)*(1-EXP(-'DGL 4'!$B$27*D39))+ ('DGL 4'!$P$5/'DGL 4'!$B$28)*(1-EXP(-'DGL 4'!$B$28*D39))</f>
        <v>-61221.684106116736</v>
      </c>
      <c r="G39" s="21">
        <f>(F39+Systeme!$C$17)/Systeme!$C$14</f>
        <v>69.389157946941637</v>
      </c>
      <c r="I39" s="8">
        <f>('DGL 4'!$P$7/'DGL 4'!$B$26)*(1-EXP(-'DGL 4'!$B$26*D39)) + ('DGL 4'!$P$8/'DGL 4'!$B$27)*(1-EXP(-'DGL 4'!$B$27*D39))+ ('DGL 4'!$P$9/'DGL 4'!$B$28)*(1-EXP(-'DGL 4'!$B$28*D39))</f>
        <v>32540.494861511448</v>
      </c>
      <c r="J39" s="21">
        <f>(I39+Systeme!$K$17)/Systeme!$K$14</f>
        <v>16.270247430755724</v>
      </c>
      <c r="L39" s="8">
        <f>('DGL 4'!$P$11/'DGL 4'!$B$26)*(1-EXP(-'DGL 4'!$B$26*D39)) + ('DGL 4'!$P$12/'DGL 4'!$B$27)*(1-EXP(-'DGL 4'!$B$27*D39))+ ('DGL 4'!$P$13/'DGL 4'!$B$28)*(1-EXP(-'DGL 4'!$B$28*D39))</f>
        <v>24338.147330683627</v>
      </c>
      <c r="M39" s="21">
        <f>(L39+Systeme!$S$17)/Systeme!$S$14</f>
        <v>12.169073665341813</v>
      </c>
      <c r="O39" s="8">
        <f>('DGL 4'!$P$15/'DGL 4'!$B$26)*(1-EXP(-'DGL 4'!$B$26*D39)) + ('DGL 4'!$P$16/'DGL 4'!$B$27)*(1-EXP(-'DGL 4'!$B$27*D39))+ ('DGL 4'!$P$17/'DGL 4'!$B$28)*(1-EXP(-'DGL 4'!$B$28*D39))</f>
        <v>4343.0419139216683</v>
      </c>
      <c r="P39" s="21">
        <f>(O39+Systeme!$AA$17)/Systeme!$AA$14</f>
        <v>2.1715209569608342</v>
      </c>
    </row>
    <row r="40" spans="1:16" x14ac:dyDescent="0.25">
      <c r="A40" s="4">
        <f t="shared" si="0"/>
        <v>38</v>
      </c>
      <c r="D40" s="19">
        <f>A40*0.001 *Systeme!$G$4</f>
        <v>3.8</v>
      </c>
      <c r="F40" s="8">
        <f>('DGL 4'!$P$3/'DGL 4'!$B$26)*(1-EXP(-'DGL 4'!$B$26*D40)) + ('DGL 4'!$P$4/'DGL 4'!$B$27)*(1-EXP(-'DGL 4'!$B$27*D40))+ ('DGL 4'!$P$5/'DGL 4'!$B$28)*(1-EXP(-'DGL 4'!$B$28*D40))</f>
        <v>-62569.908113738973</v>
      </c>
      <c r="G40" s="21">
        <f>(F40+Systeme!$C$17)/Systeme!$C$14</f>
        <v>68.715045943130505</v>
      </c>
      <c r="I40" s="8">
        <f>('DGL 4'!$P$7/'DGL 4'!$B$26)*(1-EXP(-'DGL 4'!$B$26*D40)) + ('DGL 4'!$P$8/'DGL 4'!$B$27)*(1-EXP(-'DGL 4'!$B$27*D40))+ ('DGL 4'!$P$9/'DGL 4'!$B$28)*(1-EXP(-'DGL 4'!$B$28*D40))</f>
        <v>33070.575404359784</v>
      </c>
      <c r="J40" s="21">
        <f>(I40+Systeme!$K$17)/Systeme!$K$14</f>
        <v>16.535287702179893</v>
      </c>
      <c r="L40" s="8">
        <f>('DGL 4'!$P$11/'DGL 4'!$B$26)*(1-EXP(-'DGL 4'!$B$26*D40)) + ('DGL 4'!$P$12/'DGL 4'!$B$27)*(1-EXP(-'DGL 4'!$B$27*D40))+ ('DGL 4'!$P$13/'DGL 4'!$B$28)*(1-EXP(-'DGL 4'!$B$28*D40))</f>
        <v>24910.042044829202</v>
      </c>
      <c r="M40" s="21">
        <f>(L40+Systeme!$S$17)/Systeme!$S$14</f>
        <v>12.455021022414602</v>
      </c>
      <c r="O40" s="8">
        <f>('DGL 4'!$P$15/'DGL 4'!$B$26)*(1-EXP(-'DGL 4'!$B$26*D40)) + ('DGL 4'!$P$16/'DGL 4'!$B$27)*(1-EXP(-'DGL 4'!$B$27*D40))+ ('DGL 4'!$P$17/'DGL 4'!$B$28)*(1-EXP(-'DGL 4'!$B$28*D40))</f>
        <v>4589.2906645499897</v>
      </c>
      <c r="P40" s="21">
        <f>(O40+Systeme!$AA$17)/Systeme!$AA$14</f>
        <v>2.2946453322749947</v>
      </c>
    </row>
    <row r="41" spans="1:16" x14ac:dyDescent="0.25">
      <c r="A41" s="4">
        <f t="shared" si="0"/>
        <v>39</v>
      </c>
      <c r="D41" s="19">
        <f>A41*0.001 *Systeme!$G$4</f>
        <v>3.9</v>
      </c>
      <c r="F41" s="8">
        <f>('DGL 4'!$P$3/'DGL 4'!$B$26)*(1-EXP(-'DGL 4'!$B$26*D41)) + ('DGL 4'!$P$4/'DGL 4'!$B$27)*(1-EXP(-'DGL 4'!$B$27*D41))+ ('DGL 4'!$P$5/'DGL 4'!$B$28)*(1-EXP(-'DGL 4'!$B$28*D41))</f>
        <v>-63904.194504937201</v>
      </c>
      <c r="G41" s="21">
        <f>(F41+Systeme!$C$17)/Systeme!$C$14</f>
        <v>68.047902747531396</v>
      </c>
      <c r="I41" s="8">
        <f>('DGL 4'!$P$7/'DGL 4'!$B$26)*(1-EXP(-'DGL 4'!$B$26*D41)) + ('DGL 4'!$P$8/'DGL 4'!$B$27)*(1-EXP(-'DGL 4'!$B$27*D41))+ ('DGL 4'!$P$9/'DGL 4'!$B$28)*(1-EXP(-'DGL 4'!$B$28*D41))</f>
        <v>33590.895690378922</v>
      </c>
      <c r="J41" s="21">
        <f>(I41+Systeme!$K$17)/Systeme!$K$14</f>
        <v>16.795447845189461</v>
      </c>
      <c r="L41" s="8">
        <f>('DGL 4'!$P$11/'DGL 4'!$B$26)*(1-EXP(-'DGL 4'!$B$26*D41)) + ('DGL 4'!$P$12/'DGL 4'!$B$27)*(1-EXP(-'DGL 4'!$B$27*D41))+ ('DGL 4'!$P$13/'DGL 4'!$B$28)*(1-EXP(-'DGL 4'!$B$28*D41))</f>
        <v>25472.089801230257</v>
      </c>
      <c r="M41" s="21">
        <f>(L41+Systeme!$S$17)/Systeme!$S$14</f>
        <v>12.736044900615129</v>
      </c>
      <c r="O41" s="8">
        <f>('DGL 4'!$P$15/'DGL 4'!$B$26)*(1-EXP(-'DGL 4'!$B$26*D41)) + ('DGL 4'!$P$16/'DGL 4'!$B$27)*(1-EXP(-'DGL 4'!$B$27*D41))+ ('DGL 4'!$P$17/'DGL 4'!$B$28)*(1-EXP(-'DGL 4'!$B$28*D41))</f>
        <v>4841.2090133280144</v>
      </c>
      <c r="P41" s="21">
        <f>(O41+Systeme!$AA$17)/Systeme!$AA$14</f>
        <v>2.4206045066640072</v>
      </c>
    </row>
    <row r="42" spans="1:16" x14ac:dyDescent="0.25">
      <c r="A42" s="4">
        <f t="shared" si="0"/>
        <v>40</v>
      </c>
      <c r="D42" s="19">
        <f>A42*0.001 *Systeme!$G$4</f>
        <v>4</v>
      </c>
      <c r="F42" s="8">
        <f>('DGL 4'!$P$3/'DGL 4'!$B$26)*(1-EXP(-'DGL 4'!$B$26*D42)) + ('DGL 4'!$P$4/'DGL 4'!$B$27)*(1-EXP(-'DGL 4'!$B$27*D42))+ ('DGL 4'!$P$5/'DGL 4'!$B$28)*(1-EXP(-'DGL 4'!$B$28*D42))</f>
        <v>-65224.691603725791</v>
      </c>
      <c r="G42" s="21">
        <f>(F42+Systeme!$C$17)/Systeme!$C$14</f>
        <v>67.387654198137113</v>
      </c>
      <c r="I42" s="8">
        <f>('DGL 4'!$P$7/'DGL 4'!$B$26)*(1-EXP(-'DGL 4'!$B$26*D42)) + ('DGL 4'!$P$8/'DGL 4'!$B$27)*(1-EXP(-'DGL 4'!$B$27*D42))+ ('DGL 4'!$P$9/'DGL 4'!$B$28)*(1-EXP(-'DGL 4'!$B$28*D42))</f>
        <v>34101.593821656723</v>
      </c>
      <c r="J42" s="21">
        <f>(I42+Systeme!$K$17)/Systeme!$K$14</f>
        <v>17.05079691082836</v>
      </c>
      <c r="L42" s="8">
        <f>('DGL 4'!$P$11/'DGL 4'!$B$26)*(1-EXP(-'DGL 4'!$B$26*D42)) + ('DGL 4'!$P$12/'DGL 4'!$B$27)*(1-EXP(-'DGL 4'!$B$27*D42))+ ('DGL 4'!$P$13/'DGL 4'!$B$28)*(1-EXP(-'DGL 4'!$B$28*D42))</f>
        <v>26024.398752780879</v>
      </c>
      <c r="M42" s="21">
        <f>(L42+Systeme!$S$17)/Systeme!$S$14</f>
        <v>13.01219937639044</v>
      </c>
      <c r="O42" s="8">
        <f>('DGL 4'!$P$15/'DGL 4'!$B$26)*(1-EXP(-'DGL 4'!$B$26*D42)) + ('DGL 4'!$P$16/'DGL 4'!$B$27)*(1-EXP(-'DGL 4'!$B$27*D42))+ ('DGL 4'!$P$17/'DGL 4'!$B$28)*(1-EXP(-'DGL 4'!$B$28*D42))</f>
        <v>5098.6990292881965</v>
      </c>
      <c r="P42" s="21">
        <f>(O42+Systeme!$AA$17)/Systeme!$AA$14</f>
        <v>2.5493495146440983</v>
      </c>
    </row>
    <row r="43" spans="1:16" x14ac:dyDescent="0.25">
      <c r="A43" s="4">
        <f t="shared" si="0"/>
        <v>41</v>
      </c>
      <c r="D43" s="19">
        <f>A43*0.001 *Systeme!$G$4</f>
        <v>4.1000000000000005</v>
      </c>
      <c r="F43" s="8">
        <f>('DGL 4'!$P$3/'DGL 4'!$B$26)*(1-EXP(-'DGL 4'!$B$26*D43)) + ('DGL 4'!$P$4/'DGL 4'!$B$27)*(1-EXP(-'DGL 4'!$B$27*D43))+ ('DGL 4'!$P$5/'DGL 4'!$B$28)*(1-EXP(-'DGL 4'!$B$28*D43))</f>
        <v>-66531.546123050459</v>
      </c>
      <c r="G43" s="21">
        <f>(F43+Systeme!$C$17)/Systeme!$C$14</f>
        <v>66.734226938474777</v>
      </c>
      <c r="I43" s="8">
        <f>('DGL 4'!$P$7/'DGL 4'!$B$26)*(1-EXP(-'DGL 4'!$B$26*D43)) + ('DGL 4'!$P$8/'DGL 4'!$B$27)*(1-EXP(-'DGL 4'!$B$27*D43))+ ('DGL 4'!$P$9/'DGL 4'!$B$28)*(1-EXP(-'DGL 4'!$B$28*D43))</f>
        <v>34602.803599451014</v>
      </c>
      <c r="J43" s="21">
        <f>(I43+Systeme!$K$17)/Systeme!$K$14</f>
        <v>17.301401799725507</v>
      </c>
      <c r="L43" s="8">
        <f>('DGL 4'!$P$11/'DGL 4'!$B$26)*(1-EXP(-'DGL 4'!$B$26*D43)) + ('DGL 4'!$P$12/'DGL 4'!$B$27)*(1-EXP(-'DGL 4'!$B$27*D43))+ ('DGL 4'!$P$13/'DGL 4'!$B$28)*(1-EXP(-'DGL 4'!$B$28*D43))</f>
        <v>26567.078652094562</v>
      </c>
      <c r="M43" s="21">
        <f>(L43+Systeme!$S$17)/Systeme!$S$14</f>
        <v>13.283539326047281</v>
      </c>
      <c r="O43" s="8">
        <f>('DGL 4'!$P$15/'DGL 4'!$B$26)*(1-EXP(-'DGL 4'!$B$26*D43)) + ('DGL 4'!$P$16/'DGL 4'!$B$27)*(1-EXP(-'DGL 4'!$B$27*D43))+ ('DGL 4'!$P$17/'DGL 4'!$B$28)*(1-EXP(-'DGL 4'!$B$28*D43))</f>
        <v>5361.6638715048903</v>
      </c>
      <c r="P43" s="21">
        <f>(O43+Systeme!$AA$17)/Systeme!$AA$14</f>
        <v>2.6808319357524453</v>
      </c>
    </row>
    <row r="44" spans="1:16" x14ac:dyDescent="0.25">
      <c r="A44" s="4">
        <f t="shared" si="0"/>
        <v>42</v>
      </c>
      <c r="D44" s="19">
        <f>A44*0.001 *Systeme!$G$4</f>
        <v>4.2</v>
      </c>
      <c r="F44" s="8">
        <f>('DGL 4'!$P$3/'DGL 4'!$B$26)*(1-EXP(-'DGL 4'!$B$26*D44)) + ('DGL 4'!$P$4/'DGL 4'!$B$27)*(1-EXP(-'DGL 4'!$B$27*D44))+ ('DGL 4'!$P$5/'DGL 4'!$B$28)*(1-EXP(-'DGL 4'!$B$28*D44))</f>
        <v>-67824.903184813244</v>
      </c>
      <c r="G44" s="21">
        <f>(F44+Systeme!$C$17)/Systeme!$C$14</f>
        <v>66.087548407593374</v>
      </c>
      <c r="I44" s="8">
        <f>('DGL 4'!$P$7/'DGL 4'!$B$26)*(1-EXP(-'DGL 4'!$B$26*D44)) + ('DGL 4'!$P$8/'DGL 4'!$B$27)*(1-EXP(-'DGL 4'!$B$27*D44))+ ('DGL 4'!$P$9/'DGL 4'!$B$28)*(1-EXP(-'DGL 4'!$B$28*D44))</f>
        <v>35094.655077407398</v>
      </c>
      <c r="J44" s="21">
        <f>(I44+Systeme!$K$17)/Systeme!$K$14</f>
        <v>17.547327538703698</v>
      </c>
      <c r="L44" s="8">
        <f>('DGL 4'!$P$11/'DGL 4'!$B$26)*(1-EXP(-'DGL 4'!$B$26*D44)) + ('DGL 4'!$P$12/'DGL 4'!$B$27)*(1-EXP(-'DGL 4'!$B$27*D44))+ ('DGL 4'!$P$13/'DGL 4'!$B$28)*(1-EXP(-'DGL 4'!$B$28*D44))</f>
        <v>27100.24030514223</v>
      </c>
      <c r="M44" s="21">
        <f>(L44+Systeme!$S$17)/Systeme!$S$14</f>
        <v>13.550120152571115</v>
      </c>
      <c r="O44" s="8">
        <f>('DGL 4'!$P$15/'DGL 4'!$B$26)*(1-EXP(-'DGL 4'!$B$26*D44)) + ('DGL 4'!$P$16/'DGL 4'!$B$27)*(1-EXP(-'DGL 4'!$B$27*D44))+ ('DGL 4'!$P$17/'DGL 4'!$B$28)*(1-EXP(-'DGL 4'!$B$28*D44))</f>
        <v>5630.0078022636226</v>
      </c>
      <c r="P44" s="21">
        <f>(O44+Systeme!$AA$17)/Systeme!$AA$14</f>
        <v>2.8150039011318113</v>
      </c>
    </row>
    <row r="45" spans="1:16" x14ac:dyDescent="0.25">
      <c r="A45" s="4">
        <f t="shared" si="0"/>
        <v>43</v>
      </c>
      <c r="D45" s="19">
        <f>A45*0.001 *Systeme!$G$4</f>
        <v>4.3000000000000007</v>
      </c>
      <c r="F45" s="8">
        <f>('DGL 4'!$P$3/'DGL 4'!$B$26)*(1-EXP(-'DGL 4'!$B$26*D45)) + ('DGL 4'!$P$4/'DGL 4'!$B$27)*(1-EXP(-'DGL 4'!$B$27*D45))+ ('DGL 4'!$P$5/'DGL 4'!$B$28)*(1-EXP(-'DGL 4'!$B$28*D45))</f>
        <v>-69104.906339199268</v>
      </c>
      <c r="G45" s="21">
        <f>(F45+Systeme!$C$17)/Systeme!$C$14</f>
        <v>65.44754683040037</v>
      </c>
      <c r="I45" s="8">
        <f>('DGL 4'!$P$7/'DGL 4'!$B$26)*(1-EXP(-'DGL 4'!$B$26*D45)) + ('DGL 4'!$P$8/'DGL 4'!$B$27)*(1-EXP(-'DGL 4'!$B$27*D45))+ ('DGL 4'!$P$9/'DGL 4'!$B$28)*(1-EXP(-'DGL 4'!$B$28*D45))</f>
        <v>35577.275014690771</v>
      </c>
      <c r="J45" s="21">
        <f>(I45+Systeme!$K$17)/Systeme!$K$14</f>
        <v>17.788637507345385</v>
      </c>
      <c r="L45" s="8">
        <f>('DGL 4'!$P$11/'DGL 4'!$B$26)*(1-EXP(-'DGL 4'!$B$26*D45)) + ('DGL 4'!$P$12/'DGL 4'!$B$27)*(1-EXP(-'DGL 4'!$B$27*D45))+ ('DGL 4'!$P$13/'DGL 4'!$B$28)*(1-EXP(-'DGL 4'!$B$28*D45))</f>
        <v>27623.995129202456</v>
      </c>
      <c r="M45" s="21">
        <f>(L45+Systeme!$S$17)/Systeme!$S$14</f>
        <v>13.811997564601228</v>
      </c>
      <c r="O45" s="8">
        <f>('DGL 4'!$P$15/'DGL 4'!$B$26)*(1-EXP(-'DGL 4'!$B$26*D45)) + ('DGL 4'!$P$16/'DGL 4'!$B$27)*(1-EXP(-'DGL 4'!$B$27*D45))+ ('DGL 4'!$P$17/'DGL 4'!$B$28)*(1-EXP(-'DGL 4'!$B$28*D45))</f>
        <v>5903.6361953060332</v>
      </c>
      <c r="P45" s="21">
        <f>(O45+Systeme!$AA$17)/Systeme!$AA$14</f>
        <v>2.9518180976530166</v>
      </c>
    </row>
    <row r="46" spans="1:16" x14ac:dyDescent="0.25">
      <c r="A46" s="4">
        <f t="shared" si="0"/>
        <v>44</v>
      </c>
      <c r="D46" s="19">
        <f>A46*0.001 *Systeme!$G$4</f>
        <v>4.3999999999999995</v>
      </c>
      <c r="F46" s="8">
        <f>('DGL 4'!$P$3/'DGL 4'!$B$26)*(1-EXP(-'DGL 4'!$B$26*D46)) + ('DGL 4'!$P$4/'DGL 4'!$B$27)*(1-EXP(-'DGL 4'!$B$27*D46))+ ('DGL 4'!$P$5/'DGL 4'!$B$28)*(1-EXP(-'DGL 4'!$B$28*D46))</f>
        <v>-70371.697583402391</v>
      </c>
      <c r="G46" s="21">
        <f>(F46+Systeme!$C$17)/Systeme!$C$14</f>
        <v>64.81415120829881</v>
      </c>
      <c r="I46" s="8">
        <f>('DGL 4'!$P$7/'DGL 4'!$B$26)*(1-EXP(-'DGL 4'!$B$26*D46)) + ('DGL 4'!$P$8/'DGL 4'!$B$27)*(1-EXP(-'DGL 4'!$B$27*D46))+ ('DGL 4'!$P$9/'DGL 4'!$B$28)*(1-EXP(-'DGL 4'!$B$28*D46))</f>
        <v>36050.787247603053</v>
      </c>
      <c r="J46" s="21">
        <f>(I46+Systeme!$K$17)/Systeme!$K$14</f>
        <v>18.025393623801527</v>
      </c>
      <c r="L46" s="8">
        <f>('DGL 4'!$P$11/'DGL 4'!$B$26)*(1-EXP(-'DGL 4'!$B$26*D46)) + ('DGL 4'!$P$12/'DGL 4'!$B$27)*(1-EXP(-'DGL 4'!$B$27*D46))+ ('DGL 4'!$P$13/'DGL 4'!$B$28)*(1-EXP(-'DGL 4'!$B$28*D46))</f>
        <v>28138.454795705955</v>
      </c>
      <c r="M46" s="21">
        <f>(L46+Systeme!$S$17)/Systeme!$S$14</f>
        <v>14.069227397852977</v>
      </c>
      <c r="O46" s="8">
        <f>('DGL 4'!$P$15/'DGL 4'!$B$26)*(1-EXP(-'DGL 4'!$B$26*D46)) + ('DGL 4'!$P$16/'DGL 4'!$B$27)*(1-EXP(-'DGL 4'!$B$27*D46))+ ('DGL 4'!$P$17/'DGL 4'!$B$28)*(1-EXP(-'DGL 4'!$B$28*D46))</f>
        <v>6182.4555400933896</v>
      </c>
      <c r="P46" s="21">
        <f>(O46+Systeme!$AA$17)/Systeme!$AA$14</f>
        <v>3.0912277700466948</v>
      </c>
    </row>
    <row r="47" spans="1:16" x14ac:dyDescent="0.25">
      <c r="A47" s="4">
        <f t="shared" si="0"/>
        <v>45</v>
      </c>
      <c r="D47" s="19">
        <f>A47*0.001 *Systeme!$G$4</f>
        <v>4.5</v>
      </c>
      <c r="F47" s="8">
        <f>('DGL 4'!$P$3/'DGL 4'!$B$26)*(1-EXP(-'DGL 4'!$B$26*D47)) + ('DGL 4'!$P$4/'DGL 4'!$B$27)*(1-EXP(-'DGL 4'!$B$27*D47))+ ('DGL 4'!$P$5/'DGL 4'!$B$28)*(1-EXP(-'DGL 4'!$B$28*D47))</f>
        <v>-71625.417379829029</v>
      </c>
      <c r="G47" s="21">
        <f>(F47+Systeme!$C$17)/Systeme!$C$14</f>
        <v>64.187291310085484</v>
      </c>
      <c r="I47" s="8">
        <f>('DGL 4'!$P$7/'DGL 4'!$B$26)*(1-EXP(-'DGL 4'!$B$26*D47)) + ('DGL 4'!$P$8/'DGL 4'!$B$27)*(1-EXP(-'DGL 4'!$B$27*D47))+ ('DGL 4'!$P$9/'DGL 4'!$B$28)*(1-EXP(-'DGL 4'!$B$28*D47))</f>
        <v>36515.31299480758</v>
      </c>
      <c r="J47" s="21">
        <f>(I47+Systeme!$K$17)/Systeme!$K$14</f>
        <v>18.25765649740379</v>
      </c>
      <c r="L47" s="8">
        <f>('DGL 4'!$P$11/'DGL 4'!$B$26)*(1-EXP(-'DGL 4'!$B$26*D47)) + ('DGL 4'!$P$12/'DGL 4'!$B$27)*(1-EXP(-'DGL 4'!$B$27*D47))+ ('DGL 4'!$P$13/'DGL 4'!$B$28)*(1-EXP(-'DGL 4'!$B$28*D47))</f>
        <v>28643.730942165705</v>
      </c>
      <c r="M47" s="21">
        <f>(L47+Systeme!$S$17)/Systeme!$S$14</f>
        <v>14.321865471082852</v>
      </c>
      <c r="O47" s="8">
        <f>('DGL 4'!$P$15/'DGL 4'!$B$26)*(1-EXP(-'DGL 4'!$B$26*D47)) + ('DGL 4'!$P$16/'DGL 4'!$B$27)*(1-EXP(-'DGL 4'!$B$27*D47))+ ('DGL 4'!$P$17/'DGL 4'!$B$28)*(1-EXP(-'DGL 4'!$B$28*D47))</f>
        <v>6466.3734428557509</v>
      </c>
      <c r="P47" s="21">
        <f>(O47+Systeme!$AA$17)/Systeme!$AA$14</f>
        <v>3.2331867214278756</v>
      </c>
    </row>
    <row r="48" spans="1:16" x14ac:dyDescent="0.25">
      <c r="A48" s="4">
        <f t="shared" si="0"/>
        <v>46</v>
      </c>
      <c r="D48" s="19">
        <f>A48*0.001 *Systeme!$G$4</f>
        <v>4.5999999999999996</v>
      </c>
      <c r="F48" s="8">
        <f>('DGL 4'!$P$3/'DGL 4'!$B$26)*(1-EXP(-'DGL 4'!$B$26*D48)) + ('DGL 4'!$P$4/'DGL 4'!$B$27)*(1-EXP(-'DGL 4'!$B$27*D48))+ ('DGL 4'!$P$5/'DGL 4'!$B$28)*(1-EXP(-'DGL 4'!$B$28*D48))</f>
        <v>-72866.204673844841</v>
      </c>
      <c r="G48" s="21">
        <f>(F48+Systeme!$C$17)/Systeme!$C$14</f>
        <v>63.566897663077583</v>
      </c>
      <c r="I48" s="8">
        <f>('DGL 4'!$P$7/'DGL 4'!$B$26)*(1-EXP(-'DGL 4'!$B$26*D48)) + ('DGL 4'!$P$8/'DGL 4'!$B$27)*(1-EXP(-'DGL 4'!$B$27*D48))+ ('DGL 4'!$P$9/'DGL 4'!$B$28)*(1-EXP(-'DGL 4'!$B$28*D48))</f>
        <v>36970.971108470781</v>
      </c>
      <c r="J48" s="21">
        <f>(I48+Systeme!$K$17)/Systeme!$K$14</f>
        <v>18.485485554235392</v>
      </c>
      <c r="L48" s="8">
        <f>('DGL 4'!$P$11/'DGL 4'!$B$26)*(1-EXP(-'DGL 4'!$B$26*D48)) + ('DGL 4'!$P$12/'DGL 4'!$B$27)*(1-EXP(-'DGL 4'!$B$27*D48))+ ('DGL 4'!$P$13/'DGL 4'!$B$28)*(1-EXP(-'DGL 4'!$B$28*D48))</f>
        <v>29139.93494032263</v>
      </c>
      <c r="M48" s="21">
        <f>(L48+Systeme!$S$17)/Systeme!$S$14</f>
        <v>14.569967470161314</v>
      </c>
      <c r="O48" s="8">
        <f>('DGL 4'!$P$15/'DGL 4'!$B$26)*(1-EXP(-'DGL 4'!$B$26*D48)) + ('DGL 4'!$P$16/'DGL 4'!$B$27)*(1-EXP(-'DGL 4'!$B$27*D48))+ ('DGL 4'!$P$17/'DGL 4'!$B$28)*(1-EXP(-'DGL 4'!$B$28*D48))</f>
        <v>6755.2986250514441</v>
      </c>
      <c r="P48" s="21">
        <f>(O48+Systeme!$AA$17)/Systeme!$AA$14</f>
        <v>3.3776493125257221</v>
      </c>
    </row>
    <row r="49" spans="1:16" x14ac:dyDescent="0.25">
      <c r="A49" s="4">
        <f t="shared" si="0"/>
        <v>47</v>
      </c>
      <c r="D49" s="19">
        <f>A49*0.001 *Systeme!$G$4</f>
        <v>4.7</v>
      </c>
      <c r="F49" s="8">
        <f>('DGL 4'!$P$3/'DGL 4'!$B$26)*(1-EXP(-'DGL 4'!$B$26*D49)) + ('DGL 4'!$P$4/'DGL 4'!$B$27)*(1-EXP(-'DGL 4'!$B$27*D49))+ ('DGL 4'!$P$5/'DGL 4'!$B$28)*(1-EXP(-'DGL 4'!$B$28*D49))</f>
        <v>-74094.196911117804</v>
      </c>
      <c r="G49" s="21">
        <f>(F49+Systeme!$C$17)/Systeme!$C$14</f>
        <v>62.952901544441097</v>
      </c>
      <c r="I49" s="8">
        <f>('DGL 4'!$P$7/'DGL 4'!$B$26)*(1-EXP(-'DGL 4'!$B$26*D49)) + ('DGL 4'!$P$8/'DGL 4'!$B$27)*(1-EXP(-'DGL 4'!$B$27*D49))+ ('DGL 4'!$P$9/'DGL 4'!$B$28)*(1-EXP(-'DGL 4'!$B$28*D49))</f>
        <v>37417.878281344259</v>
      </c>
      <c r="J49" s="21">
        <f>(I49+Systeme!$K$17)/Systeme!$K$14</f>
        <v>18.708939140672129</v>
      </c>
      <c r="L49" s="8">
        <f>('DGL 4'!$P$11/'DGL 4'!$B$26)*(1-EXP(-'DGL 4'!$B$26*D49)) + ('DGL 4'!$P$12/'DGL 4'!$B$27)*(1-EXP(-'DGL 4'!$B$27*D49))+ ('DGL 4'!$P$13/'DGL 4'!$B$28)*(1-EXP(-'DGL 4'!$B$28*D49))</f>
        <v>29627.177710029311</v>
      </c>
      <c r="M49" s="21">
        <f>(L49+Systeme!$S$17)/Systeme!$S$14</f>
        <v>14.813588855014656</v>
      </c>
      <c r="O49" s="8">
        <f>('DGL 4'!$P$15/'DGL 4'!$B$26)*(1-EXP(-'DGL 4'!$B$26*D49)) + ('DGL 4'!$P$16/'DGL 4'!$B$27)*(1-EXP(-'DGL 4'!$B$27*D49))+ ('DGL 4'!$P$17/'DGL 4'!$B$28)*(1-EXP(-'DGL 4'!$B$28*D49))</f>
        <v>7049.1409197442408</v>
      </c>
      <c r="P49" s="21">
        <f>(O49+Systeme!$AA$17)/Systeme!$AA$14</f>
        <v>3.5245704598721206</v>
      </c>
    </row>
    <row r="50" spans="1:16" x14ac:dyDescent="0.25">
      <c r="A50" s="4">
        <f t="shared" si="0"/>
        <v>48</v>
      </c>
      <c r="D50" s="19">
        <f>A50*0.001 *Systeme!$G$4</f>
        <v>4.8</v>
      </c>
      <c r="F50" s="8">
        <f>('DGL 4'!$P$3/'DGL 4'!$B$26)*(1-EXP(-'DGL 4'!$B$26*D50)) + ('DGL 4'!$P$4/'DGL 4'!$B$27)*(1-EXP(-'DGL 4'!$B$27*D50))+ ('DGL 4'!$P$5/'DGL 4'!$B$28)*(1-EXP(-'DGL 4'!$B$28*D50))</f>
        <v>-75309.530054601128</v>
      </c>
      <c r="G50" s="21">
        <f>(F50+Systeme!$C$17)/Systeme!$C$14</f>
        <v>62.345234972699437</v>
      </c>
      <c r="I50" s="8">
        <f>('DGL 4'!$P$7/'DGL 4'!$B$26)*(1-EXP(-'DGL 4'!$B$26*D50)) + ('DGL 4'!$P$8/'DGL 4'!$B$27)*(1-EXP(-'DGL 4'!$B$27*D50))+ ('DGL 4'!$P$9/'DGL 4'!$B$28)*(1-EXP(-'DGL 4'!$B$28*D50))</f>
        <v>37856.149217947561</v>
      </c>
      <c r="J50" s="21">
        <f>(I50+Systeme!$K$17)/Systeme!$K$14</f>
        <v>18.92807460897378</v>
      </c>
      <c r="L50" s="8">
        <f>('DGL 4'!$P$11/'DGL 4'!$B$26)*(1-EXP(-'DGL 4'!$B$26*D50)) + ('DGL 4'!$P$12/'DGL 4'!$B$27)*(1-EXP(-'DGL 4'!$B$27*D50))+ ('DGL 4'!$P$13/'DGL 4'!$B$28)*(1-EXP(-'DGL 4'!$B$28*D50))</f>
        <v>30105.569570341686</v>
      </c>
      <c r="M50" s="21">
        <f>(L50+Systeme!$S$17)/Systeme!$S$14</f>
        <v>15.052784785170843</v>
      </c>
      <c r="O50" s="8">
        <f>('DGL 4'!$P$15/'DGL 4'!$B$26)*(1-EXP(-'DGL 4'!$B$26*D50)) + ('DGL 4'!$P$16/'DGL 4'!$B$27)*(1-EXP(-'DGL 4'!$B$27*D50))+ ('DGL 4'!$P$17/'DGL 4'!$B$28)*(1-EXP(-'DGL 4'!$B$28*D50))</f>
        <v>7347.8112663118955</v>
      </c>
      <c r="P50" s="21">
        <f>(O50+Systeme!$AA$17)/Systeme!$AA$14</f>
        <v>3.6739056331559476</v>
      </c>
    </row>
    <row r="51" spans="1:16" x14ac:dyDescent="0.25">
      <c r="A51" s="4">
        <f t="shared" si="0"/>
        <v>49</v>
      </c>
      <c r="D51" s="19">
        <f>A51*0.001 *Systeme!$G$4</f>
        <v>4.9000000000000004</v>
      </c>
      <c r="F51" s="8">
        <f>('DGL 4'!$P$3/'DGL 4'!$B$26)*(1-EXP(-'DGL 4'!$B$26*D51)) + ('DGL 4'!$P$4/'DGL 4'!$B$27)*(1-EXP(-'DGL 4'!$B$27*D51))+ ('DGL 4'!$P$5/'DGL 4'!$B$28)*(1-EXP(-'DGL 4'!$B$28*D51))</f>
        <v>-76512.33860119195</v>
      </c>
      <c r="G51" s="21">
        <f>(F51+Systeme!$C$17)/Systeme!$C$14</f>
        <v>61.743830699404022</v>
      </c>
      <c r="I51" s="8">
        <f>('DGL 4'!$P$7/'DGL 4'!$B$26)*(1-EXP(-'DGL 4'!$B$26*D51)) + ('DGL 4'!$P$8/'DGL 4'!$B$27)*(1-EXP(-'DGL 4'!$B$27*D51))+ ('DGL 4'!$P$9/'DGL 4'!$B$28)*(1-EXP(-'DGL 4'!$B$28*D51))</f>
        <v>38285.896776495232</v>
      </c>
      <c r="J51" s="21">
        <f>(I51+Systeme!$K$17)/Systeme!$K$14</f>
        <v>19.142948388247618</v>
      </c>
      <c r="L51" s="8">
        <f>('DGL 4'!$P$11/'DGL 4'!$B$26)*(1-EXP(-'DGL 4'!$B$26*D51)) + ('DGL 4'!$P$12/'DGL 4'!$B$27)*(1-EXP(-'DGL 4'!$B$27*D51))+ ('DGL 4'!$P$13/'DGL 4'!$B$28)*(1-EXP(-'DGL 4'!$B$28*D51))</f>
        <v>30575.220120874525</v>
      </c>
      <c r="M51" s="21">
        <f>(L51+Systeme!$S$17)/Systeme!$S$14</f>
        <v>15.287610060437263</v>
      </c>
      <c r="O51" s="8">
        <f>('DGL 4'!$P$15/'DGL 4'!$B$26)*(1-EXP(-'DGL 4'!$B$26*D51)) + ('DGL 4'!$P$16/'DGL 4'!$B$27)*(1-EXP(-'DGL 4'!$B$27*D51))+ ('DGL 4'!$P$17/'DGL 4'!$B$28)*(1-EXP(-'DGL 4'!$B$28*D51))</f>
        <v>7651.2217038222007</v>
      </c>
      <c r="P51" s="21">
        <f>(O51+Systeme!$AA$17)/Systeme!$AA$14</f>
        <v>3.8256108519111005</v>
      </c>
    </row>
    <row r="52" spans="1:16" x14ac:dyDescent="0.25">
      <c r="A52" s="4">
        <f t="shared" si="0"/>
        <v>50</v>
      </c>
      <c r="D52" s="19">
        <f>A52*0.001 *Systeme!$G$4</f>
        <v>5</v>
      </c>
      <c r="F52" s="8">
        <f>('DGL 4'!$P$3/'DGL 4'!$B$26)*(1-EXP(-'DGL 4'!$B$26*D52)) + ('DGL 4'!$P$4/'DGL 4'!$B$27)*(1-EXP(-'DGL 4'!$B$27*D52))+ ('DGL 4'!$P$5/'DGL 4'!$B$28)*(1-EXP(-'DGL 4'!$B$28*D52))</f>
        <v>-77702.755598095246</v>
      </c>
      <c r="G52" s="21">
        <f>(F52+Systeme!$C$17)/Systeme!$C$14</f>
        <v>61.148622200952374</v>
      </c>
      <c r="I52" s="8">
        <f>('DGL 4'!$P$7/'DGL 4'!$B$26)*(1-EXP(-'DGL 4'!$B$26*D52)) + ('DGL 4'!$P$8/'DGL 4'!$B$27)*(1-EXP(-'DGL 4'!$B$27*D52))+ ('DGL 4'!$P$9/'DGL 4'!$B$28)*(1-EXP(-'DGL 4'!$B$28*D52))</f>
        <v>38707.232086978045</v>
      </c>
      <c r="J52" s="21">
        <f>(I52+Systeme!$K$17)/Systeme!$K$14</f>
        <v>19.353616043489023</v>
      </c>
      <c r="L52" s="8">
        <f>('DGL 4'!$P$11/'DGL 4'!$B$26)*(1-EXP(-'DGL 4'!$B$26*D52)) + ('DGL 4'!$P$12/'DGL 4'!$B$27)*(1-EXP(-'DGL 4'!$B$27*D52))+ ('DGL 4'!$P$13/'DGL 4'!$B$28)*(1-EXP(-'DGL 4'!$B$28*D52))</f>
        <v>31036.238147767261</v>
      </c>
      <c r="M52" s="21">
        <f>(L52+Systeme!$S$17)/Systeme!$S$14</f>
        <v>15.51811907388363</v>
      </c>
      <c r="O52" s="8">
        <f>('DGL 4'!$P$15/'DGL 4'!$B$26)*(1-EXP(-'DGL 4'!$B$26*D52)) + ('DGL 4'!$P$16/'DGL 4'!$B$27)*(1-EXP(-'DGL 4'!$B$27*D52))+ ('DGL 4'!$P$17/'DGL 4'!$B$28)*(1-EXP(-'DGL 4'!$B$28*D52))</f>
        <v>7959.2853633499399</v>
      </c>
      <c r="P52" s="21">
        <f>(O52+Systeme!$AA$17)/Systeme!$AA$14</f>
        <v>3.9796426816749699</v>
      </c>
    </row>
    <row r="53" spans="1:16" x14ac:dyDescent="0.25">
      <c r="A53" s="4">
        <f t="shared" si="0"/>
        <v>51</v>
      </c>
      <c r="D53" s="19">
        <f>A53*0.001 *Systeme!$G$4</f>
        <v>5.1000000000000005</v>
      </c>
      <c r="F53" s="8">
        <f>('DGL 4'!$P$3/'DGL 4'!$B$26)*(1-EXP(-'DGL 4'!$B$26*D53)) + ('DGL 4'!$P$4/'DGL 4'!$B$27)*(1-EXP(-'DGL 4'!$B$27*D53))+ ('DGL 4'!$P$5/'DGL 4'!$B$28)*(1-EXP(-'DGL 4'!$B$28*D53))</f>
        <v>-78880.912658917558</v>
      </c>
      <c r="G53" s="21">
        <f>(F53+Systeme!$C$17)/Systeme!$C$14</f>
        <v>60.559543670541224</v>
      </c>
      <c r="I53" s="8">
        <f>('DGL 4'!$P$7/'DGL 4'!$B$26)*(1-EXP(-'DGL 4'!$B$26*D53)) + ('DGL 4'!$P$8/'DGL 4'!$B$27)*(1-EXP(-'DGL 4'!$B$27*D53))+ ('DGL 4'!$P$9/'DGL 4'!$B$28)*(1-EXP(-'DGL 4'!$B$28*D53))</f>
        <v>39120.26464980231</v>
      </c>
      <c r="J53" s="21">
        <f>(I53+Systeme!$K$17)/Systeme!$K$14</f>
        <v>19.560132324901154</v>
      </c>
      <c r="L53" s="8">
        <f>('DGL 4'!$P$11/'DGL 4'!$B$26)*(1-EXP(-'DGL 4'!$B$26*D53)) + ('DGL 4'!$P$12/'DGL 4'!$B$27)*(1-EXP(-'DGL 4'!$B$27*D53))+ ('DGL 4'!$P$13/'DGL 4'!$B$28)*(1-EXP(-'DGL 4'!$B$28*D53))</f>
        <v>31488.731549658485</v>
      </c>
      <c r="M53" s="21">
        <f>(L53+Systeme!$S$17)/Systeme!$S$14</f>
        <v>15.744365774829243</v>
      </c>
      <c r="O53" s="8">
        <f>('DGL 4'!$P$15/'DGL 4'!$B$26)*(1-EXP(-'DGL 4'!$B$26*D53)) + ('DGL 4'!$P$16/'DGL 4'!$B$27)*(1-EXP(-'DGL 4'!$B$27*D53))+ ('DGL 4'!$P$17/'DGL 4'!$B$28)*(1-EXP(-'DGL 4'!$B$28*D53))</f>
        <v>8271.9164594567555</v>
      </c>
      <c r="P53" s="21">
        <f>(O53+Systeme!$AA$17)/Systeme!$AA$14</f>
        <v>4.1359582297283781</v>
      </c>
    </row>
    <row r="54" spans="1:16" x14ac:dyDescent="0.25">
      <c r="A54" s="4">
        <f t="shared" si="0"/>
        <v>52</v>
      </c>
      <c r="D54" s="19">
        <f>A54*0.001 *Systeme!$G$4</f>
        <v>5.2</v>
      </c>
      <c r="F54" s="8">
        <f>('DGL 4'!$P$3/'DGL 4'!$B$26)*(1-EXP(-'DGL 4'!$B$26*D54)) + ('DGL 4'!$P$4/'DGL 4'!$B$27)*(1-EXP(-'DGL 4'!$B$27*D54))+ ('DGL 4'!$P$5/'DGL 4'!$B$28)*(1-EXP(-'DGL 4'!$B$28*D54))</f>
        <v>-80046.939979510527</v>
      </c>
      <c r="G54" s="21">
        <f>(F54+Systeme!$C$17)/Systeme!$C$14</f>
        <v>59.976530010244737</v>
      </c>
      <c r="I54" s="8">
        <f>('DGL 4'!$P$7/'DGL 4'!$B$26)*(1-EXP(-'DGL 4'!$B$26*D54)) + ('DGL 4'!$P$8/'DGL 4'!$B$27)*(1-EXP(-'DGL 4'!$B$27*D54))+ ('DGL 4'!$P$9/'DGL 4'!$B$28)*(1-EXP(-'DGL 4'!$B$28*D54))</f>
        <v>39525.102418573617</v>
      </c>
      <c r="J54" s="21">
        <f>(I54+Systeme!$K$17)/Systeme!$K$14</f>
        <v>19.762551209286809</v>
      </c>
      <c r="L54" s="8">
        <f>('DGL 4'!$P$11/'DGL 4'!$B$26)*(1-EXP(-'DGL 4'!$B$26*D54)) + ('DGL 4'!$P$12/'DGL 4'!$B$27)*(1-EXP(-'DGL 4'!$B$27*D54))+ ('DGL 4'!$P$13/'DGL 4'!$B$28)*(1-EXP(-'DGL 4'!$B$28*D54))</f>
        <v>31932.807279921843</v>
      </c>
      <c r="M54" s="21">
        <f>(L54+Systeme!$S$17)/Systeme!$S$14</f>
        <v>15.966403639960921</v>
      </c>
      <c r="O54" s="8">
        <f>('DGL 4'!$P$15/'DGL 4'!$B$26)*(1-EXP(-'DGL 4'!$B$26*D54)) + ('DGL 4'!$P$16/'DGL 4'!$B$27)*(1-EXP(-'DGL 4'!$B$27*D54))+ ('DGL 4'!$P$17/'DGL 4'!$B$28)*(1-EXP(-'DGL 4'!$B$28*D54))</f>
        <v>8589.0302810150752</v>
      </c>
      <c r="P54" s="21">
        <f>(O54+Systeme!$AA$17)/Systeme!$AA$14</f>
        <v>4.2945151405075377</v>
      </c>
    </row>
    <row r="55" spans="1:16" x14ac:dyDescent="0.25">
      <c r="A55" s="4">
        <f t="shared" si="0"/>
        <v>53</v>
      </c>
      <c r="D55" s="19">
        <f>A55*0.001 *Systeme!$G$4</f>
        <v>5.3</v>
      </c>
      <c r="F55" s="8">
        <f>('DGL 4'!$P$3/'DGL 4'!$B$26)*(1-EXP(-'DGL 4'!$B$26*D55)) + ('DGL 4'!$P$4/'DGL 4'!$B$27)*(1-EXP(-'DGL 4'!$B$27*D55))+ ('DGL 4'!$P$5/'DGL 4'!$B$28)*(1-EXP(-'DGL 4'!$B$28*D55))</f>
        <v>-81200.966353581243</v>
      </c>
      <c r="G55" s="21">
        <f>(F55+Systeme!$C$17)/Systeme!$C$14</f>
        <v>59.399516823209382</v>
      </c>
      <c r="I55" s="8">
        <f>('DGL 4'!$P$7/'DGL 4'!$B$26)*(1-EXP(-'DGL 4'!$B$26*D55)) + ('DGL 4'!$P$8/'DGL 4'!$B$27)*(1-EXP(-'DGL 4'!$B$27*D55))+ ('DGL 4'!$P$9/'DGL 4'!$B$28)*(1-EXP(-'DGL 4'!$B$28*D55))</f>
        <v>39921.851869944425</v>
      </c>
      <c r="J55" s="21">
        <f>(I55+Systeme!$K$17)/Systeme!$K$14</f>
        <v>19.960925934972213</v>
      </c>
      <c r="L55" s="8">
        <f>('DGL 4'!$P$11/'DGL 4'!$B$26)*(1-EXP(-'DGL 4'!$B$26*D55)) + ('DGL 4'!$P$12/'DGL 4'!$B$27)*(1-EXP(-'DGL 4'!$B$27*D55))+ ('DGL 4'!$P$13/'DGL 4'!$B$28)*(1-EXP(-'DGL 4'!$B$28*D55))</f>
        <v>32368.57130211404</v>
      </c>
      <c r="M55" s="21">
        <f>(L55+Systeme!$S$17)/Systeme!$S$14</f>
        <v>16.184285651057021</v>
      </c>
      <c r="O55" s="8">
        <f>('DGL 4'!$P$15/'DGL 4'!$B$26)*(1-EXP(-'DGL 4'!$B$26*D55)) + ('DGL 4'!$P$16/'DGL 4'!$B$27)*(1-EXP(-'DGL 4'!$B$27*D55))+ ('DGL 4'!$P$17/'DGL 4'!$B$28)*(1-EXP(-'DGL 4'!$B$28*D55))</f>
        <v>8910.543181522793</v>
      </c>
      <c r="P55" s="21">
        <f>(O55+Systeme!$AA$17)/Systeme!$AA$14</f>
        <v>4.4552715907613969</v>
      </c>
    </row>
    <row r="56" spans="1:16" x14ac:dyDescent="0.25">
      <c r="A56" s="4">
        <f t="shared" si="0"/>
        <v>54</v>
      </c>
      <c r="D56" s="19">
        <f>A56*0.001 *Systeme!$G$4</f>
        <v>5.4</v>
      </c>
      <c r="F56" s="8">
        <f>('DGL 4'!$P$3/'DGL 4'!$B$26)*(1-EXP(-'DGL 4'!$B$26*D56)) + ('DGL 4'!$P$4/'DGL 4'!$B$27)*(1-EXP(-'DGL 4'!$B$27*D56))+ ('DGL 4'!$P$5/'DGL 4'!$B$28)*(1-EXP(-'DGL 4'!$B$28*D56))</f>
        <v>-82343.119188082826</v>
      </c>
      <c r="G56" s="21">
        <f>(F56+Systeme!$C$17)/Systeme!$C$14</f>
        <v>58.828440405958588</v>
      </c>
      <c r="I56" s="8">
        <f>('DGL 4'!$P$7/'DGL 4'!$B$26)*(1-EXP(-'DGL 4'!$B$26*D56)) + ('DGL 4'!$P$8/'DGL 4'!$B$27)*(1-EXP(-'DGL 4'!$B$27*D56))+ ('DGL 4'!$P$9/'DGL 4'!$B$28)*(1-EXP(-'DGL 4'!$B$28*D56))</f>
        <v>40310.618062903348</v>
      </c>
      <c r="J56" s="21">
        <f>(I56+Systeme!$K$17)/Systeme!$K$14</f>
        <v>20.155309031451672</v>
      </c>
      <c r="L56" s="8">
        <f>('DGL 4'!$P$11/'DGL 4'!$B$26)*(1-EXP(-'DGL 4'!$B$26*D56)) + ('DGL 4'!$P$12/'DGL 4'!$B$27)*(1-EXP(-'DGL 4'!$B$27*D56))+ ('DGL 4'!$P$13/'DGL 4'!$B$28)*(1-EXP(-'DGL 4'!$B$28*D56))</f>
        <v>32796.128556151911</v>
      </c>
      <c r="M56" s="21">
        <f>(L56+Systeme!$S$17)/Systeme!$S$14</f>
        <v>16.398064278075957</v>
      </c>
      <c r="O56" s="8">
        <f>('DGL 4'!$P$15/'DGL 4'!$B$26)*(1-EXP(-'DGL 4'!$B$26*D56)) + ('DGL 4'!$P$16/'DGL 4'!$B$27)*(1-EXP(-'DGL 4'!$B$27*D56))+ ('DGL 4'!$P$17/'DGL 4'!$B$28)*(1-EXP(-'DGL 4'!$B$28*D56))</f>
        <v>9236.3725690275969</v>
      </c>
      <c r="P56" s="21">
        <f>(O56+Systeme!$AA$17)/Systeme!$AA$14</f>
        <v>4.6181862845137989</v>
      </c>
    </row>
    <row r="57" spans="1:16" x14ac:dyDescent="0.25">
      <c r="A57" s="4">
        <f t="shared" si="0"/>
        <v>55</v>
      </c>
      <c r="D57" s="19">
        <f>A57*0.001 *Systeme!$G$4</f>
        <v>5.5</v>
      </c>
      <c r="F57" s="8">
        <f>('DGL 4'!$P$3/'DGL 4'!$B$26)*(1-EXP(-'DGL 4'!$B$26*D57)) + ('DGL 4'!$P$4/'DGL 4'!$B$27)*(1-EXP(-'DGL 4'!$B$27*D57))+ ('DGL 4'!$P$5/'DGL 4'!$B$28)*(1-EXP(-'DGL 4'!$B$28*D57))</f>
        <v>-83473.524518397782</v>
      </c>
      <c r="G57" s="21">
        <f>(F57+Systeme!$C$17)/Systeme!$C$14</f>
        <v>58.26323774080111</v>
      </c>
      <c r="I57" s="8">
        <f>('DGL 4'!$P$7/'DGL 4'!$B$26)*(1-EXP(-'DGL 4'!$B$26*D57)) + ('DGL 4'!$P$8/'DGL 4'!$B$27)*(1-EXP(-'DGL 4'!$B$27*D57))+ ('DGL 4'!$P$9/'DGL 4'!$B$28)*(1-EXP(-'DGL 4'!$B$28*D57))</f>
        <v>40691.504689441426</v>
      </c>
      <c r="J57" s="21">
        <f>(I57+Systeme!$K$17)/Systeme!$K$14</f>
        <v>20.345752344720712</v>
      </c>
      <c r="L57" s="8">
        <f>('DGL 4'!$P$11/'DGL 4'!$B$26)*(1-EXP(-'DGL 4'!$B$26*D57)) + ('DGL 4'!$P$12/'DGL 4'!$B$27)*(1-EXP(-'DGL 4'!$B$27*D57))+ ('DGL 4'!$P$13/'DGL 4'!$B$28)*(1-EXP(-'DGL 4'!$B$28*D57))</f>
        <v>33215.58293319762</v>
      </c>
      <c r="M57" s="21">
        <f>(L57+Systeme!$S$17)/Systeme!$S$14</f>
        <v>16.607791466598812</v>
      </c>
      <c r="O57" s="8">
        <f>('DGL 4'!$P$15/'DGL 4'!$B$26)*(1-EXP(-'DGL 4'!$B$26*D57)) + ('DGL 4'!$P$16/'DGL 4'!$B$27)*(1-EXP(-'DGL 4'!$B$27*D57))+ ('DGL 4'!$P$17/'DGL 4'!$B$28)*(1-EXP(-'DGL 4'!$B$28*D57))</f>
        <v>9566.436895758743</v>
      </c>
      <c r="P57" s="21">
        <f>(O57+Systeme!$AA$17)/Systeme!$AA$14</f>
        <v>4.7832184478793716</v>
      </c>
    </row>
    <row r="58" spans="1:16" x14ac:dyDescent="0.25">
      <c r="A58" s="4">
        <f t="shared" si="0"/>
        <v>56</v>
      </c>
      <c r="D58" s="19">
        <f>A58*0.001 *Systeme!$G$4</f>
        <v>5.6000000000000005</v>
      </c>
      <c r="F58" s="8">
        <f>('DGL 4'!$P$3/'DGL 4'!$B$26)*(1-EXP(-'DGL 4'!$B$26*D58)) + ('DGL 4'!$P$4/'DGL 4'!$B$27)*(1-EXP(-'DGL 4'!$B$27*D58))+ ('DGL 4'!$P$5/'DGL 4'!$B$28)*(1-EXP(-'DGL 4'!$B$28*D58))</f>
        <v>-84592.307023323185</v>
      </c>
      <c r="G58" s="21">
        <f>(F58+Systeme!$C$17)/Systeme!$C$14</f>
        <v>57.703846488338407</v>
      </c>
      <c r="I58" s="8">
        <f>('DGL 4'!$P$7/'DGL 4'!$B$26)*(1-EXP(-'DGL 4'!$B$26*D58)) + ('DGL 4'!$P$8/'DGL 4'!$B$27)*(1-EXP(-'DGL 4'!$B$27*D58))+ ('DGL 4'!$P$9/'DGL 4'!$B$28)*(1-EXP(-'DGL 4'!$B$28*D58))</f>
        <v>41064.614118172525</v>
      </c>
      <c r="J58" s="21">
        <f>(I58+Systeme!$K$17)/Systeme!$K$14</f>
        <v>20.532307059086264</v>
      </c>
      <c r="L58" s="8">
        <f>('DGL 4'!$P$11/'DGL 4'!$B$26)*(1-EXP(-'DGL 4'!$B$26*D58)) + ('DGL 4'!$P$12/'DGL 4'!$B$27)*(1-EXP(-'DGL 4'!$B$27*D58))+ ('DGL 4'!$P$13/'DGL 4'!$B$28)*(1-EXP(-'DGL 4'!$B$28*D58))</f>
        <v>33627.037257607117</v>
      </c>
      <c r="M58" s="21">
        <f>(L58+Systeme!$S$17)/Systeme!$S$14</f>
        <v>16.813518628803557</v>
      </c>
      <c r="O58" s="8">
        <f>('DGL 4'!$P$15/'DGL 4'!$B$26)*(1-EXP(-'DGL 4'!$B$26*D58)) + ('DGL 4'!$P$16/'DGL 4'!$B$27)*(1-EXP(-'DGL 4'!$B$27*D58))+ ('DGL 4'!$P$17/'DGL 4'!$B$28)*(1-EXP(-'DGL 4'!$B$28*D58))</f>
        <v>9900.6556475435646</v>
      </c>
      <c r="P58" s="21">
        <f>(O58+Systeme!$AA$17)/Systeme!$AA$14</f>
        <v>4.950327823771782</v>
      </c>
    </row>
    <row r="59" spans="1:16" x14ac:dyDescent="0.25">
      <c r="A59" s="4">
        <f t="shared" si="0"/>
        <v>57</v>
      </c>
      <c r="D59" s="19">
        <f>A59*0.001 *Systeme!$G$4</f>
        <v>5.7</v>
      </c>
      <c r="F59" s="8">
        <f>('DGL 4'!$P$3/'DGL 4'!$B$26)*(1-EXP(-'DGL 4'!$B$26*D59)) + ('DGL 4'!$P$4/'DGL 4'!$B$27)*(1-EXP(-'DGL 4'!$B$27*D59))+ ('DGL 4'!$P$5/'DGL 4'!$B$28)*(1-EXP(-'DGL 4'!$B$28*D59))</f>
        <v>-85699.590039866438</v>
      </c>
      <c r="G59" s="21">
        <f>(F59+Systeme!$C$17)/Systeme!$C$14</f>
        <v>57.150204980066782</v>
      </c>
      <c r="I59" s="8">
        <f>('DGL 4'!$P$7/'DGL 4'!$B$26)*(1-EXP(-'DGL 4'!$B$26*D59)) + ('DGL 4'!$P$8/'DGL 4'!$B$27)*(1-EXP(-'DGL 4'!$B$27*D59))+ ('DGL 4'!$P$9/'DGL 4'!$B$28)*(1-EXP(-'DGL 4'!$B$28*D59))</f>
        <v>41430.04743219068</v>
      </c>
      <c r="J59" s="21">
        <f>(I59+Systeme!$K$17)/Systeme!$K$14</f>
        <v>20.715023716095342</v>
      </c>
      <c r="L59" s="8">
        <f>('DGL 4'!$P$11/'DGL 4'!$B$26)*(1-EXP(-'DGL 4'!$B$26*D59)) + ('DGL 4'!$P$12/'DGL 4'!$B$27)*(1-EXP(-'DGL 4'!$B$27*D59))+ ('DGL 4'!$P$13/'DGL 4'!$B$28)*(1-EXP(-'DGL 4'!$B$28*D59))</f>
        <v>34030.593274602419</v>
      </c>
      <c r="M59" s="21">
        <f>(L59+Systeme!$S$17)/Systeme!$S$14</f>
        <v>17.015296637301208</v>
      </c>
      <c r="O59" s="8">
        <f>('DGL 4'!$P$15/'DGL 4'!$B$26)*(1-EXP(-'DGL 4'!$B$26*D59)) + ('DGL 4'!$P$16/'DGL 4'!$B$27)*(1-EXP(-'DGL 4'!$B$27*D59))+ ('DGL 4'!$P$17/'DGL 4'!$B$28)*(1-EXP(-'DGL 4'!$B$28*D59))</f>
        <v>10238.949333073368</v>
      </c>
      <c r="P59" s="21">
        <f>(O59+Systeme!$AA$17)/Systeme!$AA$14</f>
        <v>5.1194746665366839</v>
      </c>
    </row>
    <row r="60" spans="1:16" x14ac:dyDescent="0.25">
      <c r="A60" s="4">
        <f t="shared" si="0"/>
        <v>58</v>
      </c>
      <c r="D60" s="19">
        <f>A60*0.001 *Systeme!$G$4</f>
        <v>5.8000000000000007</v>
      </c>
      <c r="F60" s="8">
        <f>('DGL 4'!$P$3/'DGL 4'!$B$26)*(1-EXP(-'DGL 4'!$B$26*D60)) + ('DGL 4'!$P$4/'DGL 4'!$B$27)*(1-EXP(-'DGL 4'!$B$27*D60))+ ('DGL 4'!$P$5/'DGL 4'!$B$28)*(1-EXP(-'DGL 4'!$B$28*D60))</f>
        <v>-86795.495577858528</v>
      </c>
      <c r="G60" s="21">
        <f>(F60+Systeme!$C$17)/Systeme!$C$14</f>
        <v>56.602252211070734</v>
      </c>
      <c r="I60" s="8">
        <f>('DGL 4'!$P$7/'DGL 4'!$B$26)*(1-EXP(-'DGL 4'!$B$26*D60)) + ('DGL 4'!$P$8/'DGL 4'!$B$27)*(1-EXP(-'DGL 4'!$B$27*D60))+ ('DGL 4'!$P$9/'DGL 4'!$B$28)*(1-EXP(-'DGL 4'!$B$28*D60))</f>
        <v>41787.904462209983</v>
      </c>
      <c r="J60" s="21">
        <f>(I60+Systeme!$K$17)/Systeme!$K$14</f>
        <v>20.89395223110499</v>
      </c>
      <c r="L60" s="8">
        <f>('DGL 4'!$P$11/'DGL 4'!$B$26)*(1-EXP(-'DGL 4'!$B$26*D60)) + ('DGL 4'!$P$12/'DGL 4'!$B$27)*(1-EXP(-'DGL 4'!$B$27*D60))+ ('DGL 4'!$P$13/'DGL 4'!$B$28)*(1-EXP(-'DGL 4'!$B$28*D60))</f>
        <v>34426.351642578215</v>
      </c>
      <c r="M60" s="21">
        <f>(L60+Systeme!$S$17)/Systeme!$S$14</f>
        <v>17.213175821289106</v>
      </c>
      <c r="O60" s="8">
        <f>('DGL 4'!$P$15/'DGL 4'!$B$26)*(1-EXP(-'DGL 4'!$B$26*D60)) + ('DGL 4'!$P$16/'DGL 4'!$B$27)*(1-EXP(-'DGL 4'!$B$27*D60))+ ('DGL 4'!$P$17/'DGL 4'!$B$28)*(1-EXP(-'DGL 4'!$B$28*D60))</f>
        <v>10581.239473070338</v>
      </c>
      <c r="P60" s="21">
        <f>(O60+Systeme!$AA$17)/Systeme!$AA$14</f>
        <v>5.2906197365351693</v>
      </c>
    </row>
    <row r="61" spans="1:16" x14ac:dyDescent="0.25">
      <c r="A61" s="4">
        <f t="shared" si="0"/>
        <v>59</v>
      </c>
      <c r="D61" s="19">
        <f>A61*0.001 *Systeme!$G$4</f>
        <v>5.9</v>
      </c>
      <c r="F61" s="8">
        <f>('DGL 4'!$P$3/'DGL 4'!$B$26)*(1-EXP(-'DGL 4'!$B$26*D61)) + ('DGL 4'!$P$4/'DGL 4'!$B$27)*(1-EXP(-'DGL 4'!$B$27*D61))+ ('DGL 4'!$P$5/'DGL 4'!$B$28)*(1-EXP(-'DGL 4'!$B$28*D61))</f>
        <v>-87880.144334390934</v>
      </c>
      <c r="G61" s="21">
        <f>(F61+Systeme!$C$17)/Systeme!$C$14</f>
        <v>56.059927832804533</v>
      </c>
      <c r="I61" s="8">
        <f>('DGL 4'!$P$7/'DGL 4'!$B$26)*(1-EXP(-'DGL 4'!$B$26*D61)) + ('DGL 4'!$P$8/'DGL 4'!$B$27)*(1-EXP(-'DGL 4'!$B$27*D61))+ ('DGL 4'!$P$9/'DGL 4'!$B$28)*(1-EXP(-'DGL 4'!$B$28*D61))</f>
        <v>42138.283815838877</v>
      </c>
      <c r="J61" s="21">
        <f>(I61+Systeme!$K$17)/Systeme!$K$14</f>
        <v>21.069141907919438</v>
      </c>
      <c r="L61" s="8">
        <f>('DGL 4'!$P$11/'DGL 4'!$B$26)*(1-EXP(-'DGL 4'!$B$26*D61)) + ('DGL 4'!$P$12/'DGL 4'!$B$27)*(1-EXP(-'DGL 4'!$B$27*D61))+ ('DGL 4'!$P$13/'DGL 4'!$B$28)*(1-EXP(-'DGL 4'!$B$28*D61))</f>
        <v>34814.411929155685</v>
      </c>
      <c r="M61" s="21">
        <f>(L61+Systeme!$S$17)/Systeme!$S$14</f>
        <v>17.407205964577841</v>
      </c>
      <c r="O61" s="8">
        <f>('DGL 4'!$P$15/'DGL 4'!$B$26)*(1-EXP(-'DGL 4'!$B$26*D61)) + ('DGL 4'!$P$16/'DGL 4'!$B$27)*(1-EXP(-'DGL 4'!$B$27*D61))+ ('DGL 4'!$P$17/'DGL 4'!$B$28)*(1-EXP(-'DGL 4'!$B$28*D61))</f>
        <v>10927.448589396387</v>
      </c>
      <c r="P61" s="21">
        <f>(O61+Systeme!$AA$17)/Systeme!$AA$14</f>
        <v>5.463724294698193</v>
      </c>
    </row>
    <row r="62" spans="1:16" x14ac:dyDescent="0.25">
      <c r="A62" s="4">
        <f t="shared" si="0"/>
        <v>60</v>
      </c>
      <c r="D62" s="19">
        <f>A62*0.001 *Systeme!$G$4</f>
        <v>6</v>
      </c>
      <c r="F62" s="8">
        <f>('DGL 4'!$P$3/'DGL 4'!$B$26)*(1-EXP(-'DGL 4'!$B$26*D62)) + ('DGL 4'!$P$4/'DGL 4'!$B$27)*(1-EXP(-'DGL 4'!$B$27*D62))+ ('DGL 4'!$P$5/'DGL 4'!$B$28)*(1-EXP(-'DGL 4'!$B$28*D62))</f>
        <v>-88953.655708081351</v>
      </c>
      <c r="G62" s="21">
        <f>(F62+Systeme!$C$17)/Systeme!$C$14</f>
        <v>55.523172145959322</v>
      </c>
      <c r="I62" s="8">
        <f>('DGL 4'!$P$7/'DGL 4'!$B$26)*(1-EXP(-'DGL 4'!$B$26*D62)) + ('DGL 4'!$P$8/'DGL 4'!$B$27)*(1-EXP(-'DGL 4'!$B$27*D62))+ ('DGL 4'!$P$9/'DGL 4'!$B$28)*(1-EXP(-'DGL 4'!$B$28*D62))</f>
        <v>42481.282903681262</v>
      </c>
      <c r="J62" s="21">
        <f>(I62+Systeme!$K$17)/Systeme!$K$14</f>
        <v>21.240641451840631</v>
      </c>
      <c r="L62" s="8">
        <f>('DGL 4'!$P$11/'DGL 4'!$B$26)*(1-EXP(-'DGL 4'!$B$26*D62)) + ('DGL 4'!$P$12/'DGL 4'!$B$27)*(1-EXP(-'DGL 4'!$B$27*D62))+ ('DGL 4'!$P$13/'DGL 4'!$B$28)*(1-EXP(-'DGL 4'!$B$28*D62))</f>
        <v>35194.872610261511</v>
      </c>
      <c r="M62" s="21">
        <f>(L62+Systeme!$S$17)/Systeme!$S$14</f>
        <v>17.597436305130756</v>
      </c>
      <c r="O62" s="8">
        <f>('DGL 4'!$P$15/'DGL 4'!$B$26)*(1-EXP(-'DGL 4'!$B$26*D62)) + ('DGL 4'!$P$16/'DGL 4'!$B$27)*(1-EXP(-'DGL 4'!$B$27*D62))+ ('DGL 4'!$P$17/'DGL 4'!$B$28)*(1-EXP(-'DGL 4'!$B$28*D62))</f>
        <v>11277.500194138571</v>
      </c>
      <c r="P62" s="21">
        <f>(O62+Systeme!$AA$17)/Systeme!$AA$14</f>
        <v>5.638750097069285</v>
      </c>
    </row>
    <row r="63" spans="1:16" x14ac:dyDescent="0.25">
      <c r="A63" s="4">
        <f t="shared" si="0"/>
        <v>61</v>
      </c>
      <c r="D63" s="19">
        <f>A63*0.001 *Systeme!$G$4</f>
        <v>6.1</v>
      </c>
      <c r="F63" s="8">
        <f>('DGL 4'!$P$3/'DGL 4'!$B$26)*(1-EXP(-'DGL 4'!$B$26*D63)) + ('DGL 4'!$P$4/'DGL 4'!$B$27)*(1-EXP(-'DGL 4'!$B$27*D63))+ ('DGL 4'!$P$5/'DGL 4'!$B$28)*(1-EXP(-'DGL 4'!$B$28*D63))</f>
        <v>-90016.14781317288</v>
      </c>
      <c r="G63" s="21">
        <f>(F63+Systeme!$C$17)/Systeme!$C$14</f>
        <v>54.991926093413561</v>
      </c>
      <c r="I63" s="8">
        <f>('DGL 4'!$P$7/'DGL 4'!$B$26)*(1-EXP(-'DGL 4'!$B$26*D63)) + ('DGL 4'!$P$8/'DGL 4'!$B$27)*(1-EXP(-'DGL 4'!$B$27*D63))+ ('DGL 4'!$P$9/'DGL 4'!$B$28)*(1-EXP(-'DGL 4'!$B$28*D63))</f>
        <v>42816.997962830268</v>
      </c>
      <c r="J63" s="21">
        <f>(I63+Systeme!$K$17)/Systeme!$K$14</f>
        <v>21.408498981415136</v>
      </c>
      <c r="L63" s="8">
        <f>('DGL 4'!$P$11/'DGL 4'!$B$26)*(1-EXP(-'DGL 4'!$B$26*D63)) + ('DGL 4'!$P$12/'DGL 4'!$B$27)*(1-EXP(-'DGL 4'!$B$27*D63))+ ('DGL 4'!$P$13/'DGL 4'!$B$28)*(1-EXP(-'DGL 4'!$B$28*D63))</f>
        <v>35567.83107164492</v>
      </c>
      <c r="M63" s="21">
        <f>(L63+Systeme!$S$17)/Systeme!$S$14</f>
        <v>17.783915535822459</v>
      </c>
      <c r="O63" s="8">
        <f>('DGL 4'!$P$15/'DGL 4'!$B$26)*(1-EXP(-'DGL 4'!$B$26*D63)) + ('DGL 4'!$P$16/'DGL 4'!$B$27)*(1-EXP(-'DGL 4'!$B$27*D63))+ ('DGL 4'!$P$17/'DGL 4'!$B$28)*(1-EXP(-'DGL 4'!$B$28*D63))</f>
        <v>11631.318778697692</v>
      </c>
      <c r="P63" s="21">
        <f>(O63+Systeme!$AA$17)/Systeme!$AA$14</f>
        <v>5.8156593893488457</v>
      </c>
    </row>
    <row r="64" spans="1:16" x14ac:dyDescent="0.25">
      <c r="A64" s="4">
        <f t="shared" si="0"/>
        <v>62</v>
      </c>
      <c r="D64" s="19">
        <f>A64*0.001 *Systeme!$G$4</f>
        <v>6.2</v>
      </c>
      <c r="F64" s="8">
        <f>('DGL 4'!$P$3/'DGL 4'!$B$26)*(1-EXP(-'DGL 4'!$B$26*D64)) + ('DGL 4'!$P$4/'DGL 4'!$B$27)*(1-EXP(-'DGL 4'!$B$27*D64))+ ('DGL 4'!$P$5/'DGL 4'!$B$28)*(1-EXP(-'DGL 4'!$B$28*D64))</f>
        <v>-91067.737493470588</v>
      </c>
      <c r="G64" s="21">
        <f>(F64+Systeme!$C$17)/Systeme!$C$14</f>
        <v>54.466131253264706</v>
      </c>
      <c r="I64" s="8">
        <f>('DGL 4'!$P$7/'DGL 4'!$B$26)*(1-EXP(-'DGL 4'!$B$26*D64)) + ('DGL 4'!$P$8/'DGL 4'!$B$27)*(1-EXP(-'DGL 4'!$B$27*D64))+ ('DGL 4'!$P$9/'DGL 4'!$B$28)*(1-EXP(-'DGL 4'!$B$28*D64))</f>
        <v>43145.524078213595</v>
      </c>
      <c r="J64" s="21">
        <f>(I64+Systeme!$K$17)/Systeme!$K$14</f>
        <v>21.572762039106799</v>
      </c>
      <c r="L64" s="8">
        <f>('DGL 4'!$P$11/'DGL 4'!$B$26)*(1-EXP(-'DGL 4'!$B$26*D64)) + ('DGL 4'!$P$12/'DGL 4'!$B$27)*(1-EXP(-'DGL 4'!$B$27*D64))+ ('DGL 4'!$P$13/'DGL 4'!$B$28)*(1-EXP(-'DGL 4'!$B$28*D64))</f>
        <v>35933.383612354417</v>
      </c>
      <c r="M64" s="21">
        <f>(L64+Systeme!$S$17)/Systeme!$S$14</f>
        <v>17.966691806177209</v>
      </c>
      <c r="O64" s="8">
        <f>('DGL 4'!$P$15/'DGL 4'!$B$26)*(1-EXP(-'DGL 4'!$B$26*D64)) + ('DGL 4'!$P$16/'DGL 4'!$B$27)*(1-EXP(-'DGL 4'!$B$27*D64))+ ('DGL 4'!$P$17/'DGL 4'!$B$28)*(1-EXP(-'DGL 4'!$B$28*D64))</f>
        <v>11988.82980290259</v>
      </c>
      <c r="P64" s="21">
        <f>(O64+Systeme!$AA$17)/Systeme!$AA$14</f>
        <v>5.9944149014512949</v>
      </c>
    </row>
    <row r="65" spans="1:16" x14ac:dyDescent="0.25">
      <c r="A65" s="4">
        <f t="shared" si="0"/>
        <v>63</v>
      </c>
      <c r="D65" s="19">
        <f>A65*0.001 *Systeme!$G$4</f>
        <v>6.3</v>
      </c>
      <c r="F65" s="8">
        <f>('DGL 4'!$P$3/'DGL 4'!$B$26)*(1-EXP(-'DGL 4'!$B$26*D65)) + ('DGL 4'!$P$4/'DGL 4'!$B$27)*(1-EXP(-'DGL 4'!$B$27*D65))+ ('DGL 4'!$P$5/'DGL 4'!$B$28)*(1-EXP(-'DGL 4'!$B$28*D65))</f>
        <v>-92108.540336119171</v>
      </c>
      <c r="G65" s="21">
        <f>(F65+Systeme!$C$17)/Systeme!$C$14</f>
        <v>53.945729831940412</v>
      </c>
      <c r="I65" s="8">
        <f>('DGL 4'!$P$7/'DGL 4'!$B$26)*(1-EXP(-'DGL 4'!$B$26*D65)) + ('DGL 4'!$P$8/'DGL 4'!$B$27)*(1-EXP(-'DGL 4'!$B$27*D65))+ ('DGL 4'!$P$9/'DGL 4'!$B$28)*(1-EXP(-'DGL 4'!$B$28*D65))</f>
        <v>43466.955202166617</v>
      </c>
      <c r="J65" s="21">
        <f>(I65+Systeme!$K$17)/Systeme!$K$14</f>
        <v>21.733477601083308</v>
      </c>
      <c r="L65" s="8">
        <f>('DGL 4'!$P$11/'DGL 4'!$B$26)*(1-EXP(-'DGL 4'!$B$26*D65)) + ('DGL 4'!$P$12/'DGL 4'!$B$27)*(1-EXP(-'DGL 4'!$B$27*D65))+ ('DGL 4'!$P$13/'DGL 4'!$B$28)*(1-EXP(-'DGL 4'!$B$28*D65))</f>
        <v>36291.625449785817</v>
      </c>
      <c r="M65" s="21">
        <f>(L65+Systeme!$S$17)/Systeme!$S$14</f>
        <v>18.14581272489291</v>
      </c>
      <c r="O65" s="8">
        <f>('DGL 4'!$P$15/'DGL 4'!$B$26)*(1-EXP(-'DGL 4'!$B$26*D65)) + ('DGL 4'!$P$16/'DGL 4'!$B$27)*(1-EXP(-'DGL 4'!$B$27*D65))+ ('DGL 4'!$P$17/'DGL 4'!$B$28)*(1-EXP(-'DGL 4'!$B$28*D65))</f>
        <v>12349.959684166766</v>
      </c>
      <c r="P65" s="21">
        <f>(O65+Systeme!$AA$17)/Systeme!$AA$14</f>
        <v>6.174979842083383</v>
      </c>
    </row>
    <row r="66" spans="1:16" x14ac:dyDescent="0.25">
      <c r="A66" s="4">
        <f t="shared" si="0"/>
        <v>64</v>
      </c>
      <c r="D66" s="19">
        <f>A66*0.001 *Systeme!$G$4</f>
        <v>6.4</v>
      </c>
      <c r="F66" s="8">
        <f>('DGL 4'!$P$3/'DGL 4'!$B$26)*(1-EXP(-'DGL 4'!$B$26*D66)) + ('DGL 4'!$P$4/'DGL 4'!$B$27)*(1-EXP(-'DGL 4'!$B$27*D66))+ ('DGL 4'!$P$5/'DGL 4'!$B$28)*(1-EXP(-'DGL 4'!$B$28*D66))</f>
        <v>-93138.67068522473</v>
      </c>
      <c r="G66" s="21">
        <f>(F66+Systeme!$C$17)/Systeme!$C$14</f>
        <v>53.430664657387638</v>
      </c>
      <c r="I66" s="8">
        <f>('DGL 4'!$P$7/'DGL 4'!$B$26)*(1-EXP(-'DGL 4'!$B$26*D66)) + ('DGL 4'!$P$8/'DGL 4'!$B$27)*(1-EXP(-'DGL 4'!$B$27*D66))+ ('DGL 4'!$P$9/'DGL 4'!$B$28)*(1-EXP(-'DGL 4'!$B$28*D66))</f>
        <v>43781.38417253732</v>
      </c>
      <c r="J66" s="21">
        <f>(I66+Systeme!$K$17)/Systeme!$K$14</f>
        <v>21.890692086268661</v>
      </c>
      <c r="L66" s="8">
        <f>('DGL 4'!$P$11/'DGL 4'!$B$26)*(1-EXP(-'DGL 4'!$B$26*D66)) + ('DGL 4'!$P$12/'DGL 4'!$B$27)*(1-EXP(-'DGL 4'!$B$27*D66))+ ('DGL 4'!$P$13/'DGL 4'!$B$28)*(1-EXP(-'DGL 4'!$B$28*D66))</f>
        <v>36642.650725984699</v>
      </c>
      <c r="M66" s="21">
        <f>(L66+Systeme!$S$17)/Systeme!$S$14</f>
        <v>18.321325362992351</v>
      </c>
      <c r="O66" s="8">
        <f>('DGL 4'!$P$15/'DGL 4'!$B$26)*(1-EXP(-'DGL 4'!$B$26*D66)) + ('DGL 4'!$P$16/'DGL 4'!$B$27)*(1-EXP(-'DGL 4'!$B$27*D66))+ ('DGL 4'!$P$17/'DGL 4'!$B$28)*(1-EXP(-'DGL 4'!$B$28*D66))</f>
        <v>12714.635786702711</v>
      </c>
      <c r="P66" s="21">
        <f>(O66+Systeme!$AA$17)/Systeme!$AA$14</f>
        <v>6.3573178933513557</v>
      </c>
    </row>
    <row r="67" spans="1:16" x14ac:dyDescent="0.25">
      <c r="A67" s="4">
        <f t="shared" si="0"/>
        <v>65</v>
      </c>
      <c r="D67" s="19">
        <f>A67*0.001 *Systeme!$G$4</f>
        <v>6.5</v>
      </c>
      <c r="F67" s="8">
        <f>('DGL 4'!$P$3/'DGL 4'!$B$26)*(1-EXP(-'DGL 4'!$B$26*D67)) + ('DGL 4'!$P$4/'DGL 4'!$B$27)*(1-EXP(-'DGL 4'!$B$27*D67))+ ('DGL 4'!$P$5/'DGL 4'!$B$28)*(1-EXP(-'DGL 4'!$B$28*D67))</f>
        <v>-94158.241655323596</v>
      </c>
      <c r="G67" s="21">
        <f>(F67+Systeme!$C$17)/Systeme!$C$14</f>
        <v>52.920879172338203</v>
      </c>
      <c r="I67" s="8">
        <f>('DGL 4'!$P$7/'DGL 4'!$B$26)*(1-EXP(-'DGL 4'!$B$26*D67)) + ('DGL 4'!$P$8/'DGL 4'!$B$27)*(1-EXP(-'DGL 4'!$B$27*D67))+ ('DGL 4'!$P$9/'DGL 4'!$B$28)*(1-EXP(-'DGL 4'!$B$28*D67))</f>
        <v>44088.902729573114</v>
      </c>
      <c r="J67" s="21">
        <f>(I67+Systeme!$K$17)/Systeme!$K$14</f>
        <v>22.044451364786557</v>
      </c>
      <c r="L67" s="8">
        <f>('DGL 4'!$P$11/'DGL 4'!$B$26)*(1-EXP(-'DGL 4'!$B$26*D67)) + ('DGL 4'!$P$12/'DGL 4'!$B$27)*(1-EXP(-'DGL 4'!$B$27*D67))+ ('DGL 4'!$P$13/'DGL 4'!$B$28)*(1-EXP(-'DGL 4'!$B$28*D67))</f>
        <v>36986.552514946692</v>
      </c>
      <c r="M67" s="21">
        <f>(L67+Systeme!$S$17)/Systeme!$S$14</f>
        <v>18.493276257473347</v>
      </c>
      <c r="O67" s="8">
        <f>('DGL 4'!$P$15/'DGL 4'!$B$26)*(1-EXP(-'DGL 4'!$B$26*D67)) + ('DGL 4'!$P$16/'DGL 4'!$B$27)*(1-EXP(-'DGL 4'!$B$27*D67))+ ('DGL 4'!$P$17/'DGL 4'!$B$28)*(1-EXP(-'DGL 4'!$B$28*D67))</f>
        <v>13082.78641080379</v>
      </c>
      <c r="P67" s="21">
        <f>(O67+Systeme!$AA$17)/Systeme!$AA$14</f>
        <v>6.5413932054018948</v>
      </c>
    </row>
    <row r="68" spans="1:16" x14ac:dyDescent="0.25">
      <c r="A68" s="4">
        <f t="shared" si="0"/>
        <v>66</v>
      </c>
      <c r="D68" s="19">
        <f>A68*0.001 *Systeme!$G$4</f>
        <v>6.6000000000000005</v>
      </c>
      <c r="F68" s="8">
        <f>('DGL 4'!$P$3/'DGL 4'!$B$26)*(1-EXP(-'DGL 4'!$B$26*D68)) + ('DGL 4'!$P$4/'DGL 4'!$B$27)*(1-EXP(-'DGL 4'!$B$27*D68))+ ('DGL 4'!$P$5/'DGL 4'!$B$28)*(1-EXP(-'DGL 4'!$B$28*D68))</f>
        <v>-95167.365144700932</v>
      </c>
      <c r="G68" s="21">
        <f>(F68+Systeme!$C$17)/Systeme!$C$14</f>
        <v>52.416317427649531</v>
      </c>
      <c r="I68" s="8">
        <f>('DGL 4'!$P$7/'DGL 4'!$B$26)*(1-EXP(-'DGL 4'!$B$26*D68)) + ('DGL 4'!$P$8/'DGL 4'!$B$27)*(1-EXP(-'DGL 4'!$B$27*D68))+ ('DGL 4'!$P$9/'DGL 4'!$B$28)*(1-EXP(-'DGL 4'!$B$28*D68))</f>
        <v>44389.601531791675</v>
      </c>
      <c r="J68" s="21">
        <f>(I68+Systeme!$K$17)/Systeme!$K$14</f>
        <v>22.194800765895838</v>
      </c>
      <c r="L68" s="8">
        <f>('DGL 4'!$P$11/'DGL 4'!$B$26)*(1-EXP(-'DGL 4'!$B$26*D68)) + ('DGL 4'!$P$12/'DGL 4'!$B$27)*(1-EXP(-'DGL 4'!$B$27*D68))+ ('DGL 4'!$P$13/'DGL 4'!$B$28)*(1-EXP(-'DGL 4'!$B$28*D68))</f>
        <v>37323.422830705553</v>
      </c>
      <c r="M68" s="21">
        <f>(L68+Systeme!$S$17)/Systeme!$S$14</f>
        <v>18.661711415352777</v>
      </c>
      <c r="O68" s="8">
        <f>('DGL 4'!$P$15/'DGL 4'!$B$26)*(1-EXP(-'DGL 4'!$B$26*D68)) + ('DGL 4'!$P$16/'DGL 4'!$B$27)*(1-EXP(-'DGL 4'!$B$27*D68))+ ('DGL 4'!$P$17/'DGL 4'!$B$28)*(1-EXP(-'DGL 4'!$B$28*D68))</f>
        <v>13454.340782203697</v>
      </c>
      <c r="P68" s="21">
        <f>(O68+Systeme!$AA$17)/Systeme!$AA$14</f>
        <v>6.7271703911018488</v>
      </c>
    </row>
    <row r="69" spans="1:16" x14ac:dyDescent="0.25">
      <c r="A69" s="4">
        <f t="shared" ref="A69:A132" si="1">A68+1</f>
        <v>67</v>
      </c>
      <c r="D69" s="19">
        <f>A69*0.001 *Systeme!$G$4</f>
        <v>6.7</v>
      </c>
      <c r="F69" s="8">
        <f>('DGL 4'!$P$3/'DGL 4'!$B$26)*(1-EXP(-'DGL 4'!$B$26*D69)) + ('DGL 4'!$P$4/'DGL 4'!$B$27)*(1-EXP(-'DGL 4'!$B$27*D69))+ ('DGL 4'!$P$5/'DGL 4'!$B$28)*(1-EXP(-'DGL 4'!$B$28*D69))</f>
        <v>-96166.151848561465</v>
      </c>
      <c r="G69" s="21">
        <f>(F69+Systeme!$C$17)/Systeme!$C$14</f>
        <v>51.916924075719265</v>
      </c>
      <c r="I69" s="8">
        <f>('DGL 4'!$P$7/'DGL 4'!$B$26)*(1-EXP(-'DGL 4'!$B$26*D69)) + ('DGL 4'!$P$8/'DGL 4'!$B$27)*(1-EXP(-'DGL 4'!$B$27*D69))+ ('DGL 4'!$P$9/'DGL 4'!$B$28)*(1-EXP(-'DGL 4'!$B$28*D69))</f>
        <v>44683.57017100184</v>
      </c>
      <c r="J69" s="21">
        <f>(I69+Systeme!$K$17)/Systeme!$K$14</f>
        <v>22.34178508550092</v>
      </c>
      <c r="L69" s="8">
        <f>('DGL 4'!$P$11/'DGL 4'!$B$26)*(1-EXP(-'DGL 4'!$B$26*D69)) + ('DGL 4'!$P$12/'DGL 4'!$B$27)*(1-EXP(-'DGL 4'!$B$27*D69))+ ('DGL 4'!$P$13/'DGL 4'!$B$28)*(1-EXP(-'DGL 4'!$B$28*D69))</f>
        <v>37653.352636039919</v>
      </c>
      <c r="M69" s="21">
        <f>(L69+Systeme!$S$17)/Systeme!$S$14</f>
        <v>18.82667631801996</v>
      </c>
      <c r="O69" s="8">
        <f>('DGL 4'!$P$15/'DGL 4'!$B$26)*(1-EXP(-'DGL 4'!$B$26*D69)) + ('DGL 4'!$P$16/'DGL 4'!$B$27)*(1-EXP(-'DGL 4'!$B$27*D69))+ ('DGL 4'!$P$17/'DGL 4'!$B$28)*(1-EXP(-'DGL 4'!$B$28*D69))</f>
        <v>13829.229041519706</v>
      </c>
      <c r="P69" s="21">
        <f>(O69+Systeme!$AA$17)/Systeme!$AA$14</f>
        <v>6.9146145207598533</v>
      </c>
    </row>
    <row r="70" spans="1:16" x14ac:dyDescent="0.25">
      <c r="A70" s="4">
        <f t="shared" si="1"/>
        <v>68</v>
      </c>
      <c r="D70" s="19">
        <f>A70*0.001 *Systeme!$G$4</f>
        <v>6.8000000000000007</v>
      </c>
      <c r="F70" s="8">
        <f>('DGL 4'!$P$3/'DGL 4'!$B$26)*(1-EXP(-'DGL 4'!$B$26*D70)) + ('DGL 4'!$P$4/'DGL 4'!$B$27)*(1-EXP(-'DGL 4'!$B$27*D70))+ ('DGL 4'!$P$5/'DGL 4'!$B$28)*(1-EXP(-'DGL 4'!$B$28*D70))</f>
        <v>-97154.711272054468</v>
      </c>
      <c r="G70" s="21">
        <f>(F70+Systeme!$C$17)/Systeme!$C$14</f>
        <v>51.422644363972765</v>
      </c>
      <c r="I70" s="8">
        <f>('DGL 4'!$P$7/'DGL 4'!$B$26)*(1-EXP(-'DGL 4'!$B$26*D70)) + ('DGL 4'!$P$8/'DGL 4'!$B$27)*(1-EXP(-'DGL 4'!$B$27*D70))+ ('DGL 4'!$P$9/'DGL 4'!$B$28)*(1-EXP(-'DGL 4'!$B$28*D70))</f>
        <v>44970.897186609014</v>
      </c>
      <c r="J70" s="21">
        <f>(I70+Systeme!$K$17)/Systeme!$K$14</f>
        <v>22.485448593304508</v>
      </c>
      <c r="L70" s="8">
        <f>('DGL 4'!$P$11/'DGL 4'!$B$26)*(1-EXP(-'DGL 4'!$B$26*D70)) + ('DGL 4'!$P$12/'DGL 4'!$B$27)*(1-EXP(-'DGL 4'!$B$27*D70))+ ('DGL 4'!$P$13/'DGL 4'!$B$28)*(1-EXP(-'DGL 4'!$B$28*D70))</f>
        <v>37976.431851659931</v>
      </c>
      <c r="M70" s="21">
        <f>(L70+Systeme!$S$17)/Systeme!$S$14</f>
        <v>18.988215925829966</v>
      </c>
      <c r="O70" s="8">
        <f>('DGL 4'!$P$15/'DGL 4'!$B$26)*(1-EXP(-'DGL 4'!$B$26*D70)) + ('DGL 4'!$P$16/'DGL 4'!$B$27)*(1-EXP(-'DGL 4'!$B$27*D70))+ ('DGL 4'!$P$17/'DGL 4'!$B$28)*(1-EXP(-'DGL 4'!$B$28*D70))</f>
        <v>14207.382233785524</v>
      </c>
      <c r="P70" s="21">
        <f>(O70+Systeme!$AA$17)/Systeme!$AA$14</f>
        <v>7.1036911168927617</v>
      </c>
    </row>
    <row r="71" spans="1:16" x14ac:dyDescent="0.25">
      <c r="A71" s="4">
        <f t="shared" si="1"/>
        <v>69</v>
      </c>
      <c r="D71" s="19">
        <f>A71*0.001 *Systeme!$G$4</f>
        <v>6.9</v>
      </c>
      <c r="F71" s="8">
        <f>('DGL 4'!$P$3/'DGL 4'!$B$26)*(1-EXP(-'DGL 4'!$B$26*D71)) + ('DGL 4'!$P$4/'DGL 4'!$B$27)*(1-EXP(-'DGL 4'!$B$27*D71))+ ('DGL 4'!$P$5/'DGL 4'!$B$28)*(1-EXP(-'DGL 4'!$B$28*D71))</f>
        <v>-98133.151743155307</v>
      </c>
      <c r="G71" s="21">
        <f>(F71+Systeme!$C$17)/Systeme!$C$14</f>
        <v>50.933424128422345</v>
      </c>
      <c r="I71" s="8">
        <f>('DGL 4'!$P$7/'DGL 4'!$B$26)*(1-EXP(-'DGL 4'!$B$26*D71)) + ('DGL 4'!$P$8/'DGL 4'!$B$27)*(1-EXP(-'DGL 4'!$B$27*D71))+ ('DGL 4'!$P$9/'DGL 4'!$B$28)*(1-EXP(-'DGL 4'!$B$28*D71))</f>
        <v>45251.670079315547</v>
      </c>
      <c r="J71" s="21">
        <f>(I71+Systeme!$K$17)/Systeme!$K$14</f>
        <v>22.625835039657773</v>
      </c>
      <c r="L71" s="8">
        <f>('DGL 4'!$P$11/'DGL 4'!$B$26)*(1-EXP(-'DGL 4'!$B$26*D71)) + ('DGL 4'!$P$12/'DGL 4'!$B$27)*(1-EXP(-'DGL 4'!$B$27*D71))+ ('DGL 4'!$P$13/'DGL 4'!$B$28)*(1-EXP(-'DGL 4'!$B$28*D71))</f>
        <v>38292.749365761316</v>
      </c>
      <c r="M71" s="21">
        <f>(L71+Systeme!$S$17)/Systeme!$S$14</f>
        <v>19.146374682880658</v>
      </c>
      <c r="O71" s="8">
        <f>('DGL 4'!$P$15/'DGL 4'!$B$26)*(1-EXP(-'DGL 4'!$B$26*D71)) + ('DGL 4'!$P$16/'DGL 4'!$B$27)*(1-EXP(-'DGL 4'!$B$27*D71))+ ('DGL 4'!$P$17/'DGL 4'!$B$28)*(1-EXP(-'DGL 4'!$B$28*D71))</f>
        <v>14588.732298078423</v>
      </c>
      <c r="P71" s="21">
        <f>(O71+Systeme!$AA$17)/Systeme!$AA$14</f>
        <v>7.2943661490392113</v>
      </c>
    </row>
    <row r="72" spans="1:16" x14ac:dyDescent="0.25">
      <c r="A72" s="4">
        <f t="shared" si="1"/>
        <v>70</v>
      </c>
      <c r="D72" s="19">
        <f>A72*0.001 *Systeme!$G$4</f>
        <v>7.0000000000000009</v>
      </c>
      <c r="F72" s="8">
        <f>('DGL 4'!$P$3/'DGL 4'!$B$26)*(1-EXP(-'DGL 4'!$B$26*D72)) + ('DGL 4'!$P$4/'DGL 4'!$B$27)*(1-EXP(-'DGL 4'!$B$27*D72))+ ('DGL 4'!$P$5/'DGL 4'!$B$28)*(1-EXP(-'DGL 4'!$B$28*D72))</f>
        <v>-99101.580425405555</v>
      </c>
      <c r="G72" s="21">
        <f>(F72+Systeme!$C$17)/Systeme!$C$14</f>
        <v>50.449209787297221</v>
      </c>
      <c r="I72" s="8">
        <f>('DGL 4'!$P$7/'DGL 4'!$B$26)*(1-EXP(-'DGL 4'!$B$26*D72)) + ('DGL 4'!$P$8/'DGL 4'!$B$27)*(1-EXP(-'DGL 4'!$B$27*D72))+ ('DGL 4'!$P$9/'DGL 4'!$B$28)*(1-EXP(-'DGL 4'!$B$28*D72))</f>
        <v>45525.9753243062</v>
      </c>
      <c r="J72" s="21">
        <f>(I72+Systeme!$K$17)/Systeme!$K$14</f>
        <v>22.762987662153101</v>
      </c>
      <c r="L72" s="8">
        <f>('DGL 4'!$P$11/'DGL 4'!$B$26)*(1-EXP(-'DGL 4'!$B$26*D72)) + ('DGL 4'!$P$12/'DGL 4'!$B$27)*(1-EXP(-'DGL 4'!$B$27*D72))+ ('DGL 4'!$P$13/'DGL 4'!$B$28)*(1-EXP(-'DGL 4'!$B$28*D72))</f>
        <v>38602.393043856893</v>
      </c>
      <c r="M72" s="21">
        <f>(L72+Systeme!$S$17)/Systeme!$S$14</f>
        <v>19.301196521928446</v>
      </c>
      <c r="O72" s="8">
        <f>('DGL 4'!$P$15/'DGL 4'!$B$26)*(1-EXP(-'DGL 4'!$B$26*D72)) + ('DGL 4'!$P$16/'DGL 4'!$B$27)*(1-EXP(-'DGL 4'!$B$27*D72))+ ('DGL 4'!$P$17/'DGL 4'!$B$28)*(1-EXP(-'DGL 4'!$B$28*D72))</f>
        <v>14973.212057242476</v>
      </c>
      <c r="P72" s="21">
        <f>(O72+Systeme!$AA$17)/Systeme!$AA$14</f>
        <v>7.4866060286212379</v>
      </c>
    </row>
    <row r="73" spans="1:16" x14ac:dyDescent="0.25">
      <c r="A73" s="4">
        <f t="shared" si="1"/>
        <v>71</v>
      </c>
      <c r="D73" s="19">
        <f>A73*0.001 *Systeme!$G$4</f>
        <v>7.1000000000000005</v>
      </c>
      <c r="F73" s="8">
        <f>('DGL 4'!$P$3/'DGL 4'!$B$26)*(1-EXP(-'DGL 4'!$B$26*D73)) + ('DGL 4'!$P$4/'DGL 4'!$B$27)*(1-EXP(-'DGL 4'!$B$27*D73))+ ('DGL 4'!$P$5/'DGL 4'!$B$28)*(1-EXP(-'DGL 4'!$B$28*D73))</f>
        <v>-100060.10333051313</v>
      </c>
      <c r="G73" s="21">
        <f>(F73+Systeme!$C$17)/Systeme!$C$14</f>
        <v>49.969948334743435</v>
      </c>
      <c r="I73" s="8">
        <f>('DGL 4'!$P$7/'DGL 4'!$B$26)*(1-EXP(-'DGL 4'!$B$26*D73)) + ('DGL 4'!$P$8/'DGL 4'!$B$27)*(1-EXP(-'DGL 4'!$B$27*D73))+ ('DGL 4'!$P$9/'DGL 4'!$B$28)*(1-EXP(-'DGL 4'!$B$28*D73))</f>
        <v>45793.898383991283</v>
      </c>
      <c r="J73" s="21">
        <f>(I73+Systeme!$K$17)/Systeme!$K$14</f>
        <v>22.896949191995642</v>
      </c>
      <c r="L73" s="8">
        <f>('DGL 4'!$P$11/'DGL 4'!$B$26)*(1-EXP(-'DGL 4'!$B$26*D73)) + ('DGL 4'!$P$12/'DGL 4'!$B$27)*(1-EXP(-'DGL 4'!$B$27*D73))+ ('DGL 4'!$P$13/'DGL 4'!$B$28)*(1-EXP(-'DGL 4'!$B$28*D73))</f>
        <v>38905.449738809897</v>
      </c>
      <c r="M73" s="21">
        <f>(L73+Systeme!$S$17)/Systeme!$S$14</f>
        <v>19.45272486940495</v>
      </c>
      <c r="O73" s="8">
        <f>('DGL 4'!$P$15/'DGL 4'!$B$26)*(1-EXP(-'DGL 4'!$B$26*D73)) + ('DGL 4'!$P$16/'DGL 4'!$B$27)*(1-EXP(-'DGL 4'!$B$27*D73))+ ('DGL 4'!$P$17/'DGL 4'!$B$28)*(1-EXP(-'DGL 4'!$B$28*D73))</f>
        <v>15360.755207711962</v>
      </c>
      <c r="P73" s="21">
        <f>(O73+Systeme!$AA$17)/Systeme!$AA$14</f>
        <v>7.6803776038559812</v>
      </c>
    </row>
    <row r="74" spans="1:16" x14ac:dyDescent="0.25">
      <c r="A74" s="4">
        <f t="shared" si="1"/>
        <v>72</v>
      </c>
      <c r="D74" s="19">
        <f>A74*0.001 *Systeme!$G$4</f>
        <v>7.2000000000000011</v>
      </c>
      <c r="F74" s="8">
        <f>('DGL 4'!$P$3/'DGL 4'!$B$26)*(1-EXP(-'DGL 4'!$B$26*D74)) + ('DGL 4'!$P$4/'DGL 4'!$B$27)*(1-EXP(-'DGL 4'!$B$27*D74))+ ('DGL 4'!$P$5/'DGL 4'!$B$28)*(1-EXP(-'DGL 4'!$B$28*D74))</f>
        <v>-101008.82533081487</v>
      </c>
      <c r="G74" s="21">
        <f>(F74+Systeme!$C$17)/Systeme!$C$14</f>
        <v>49.495587334592564</v>
      </c>
      <c r="I74" s="8">
        <f>('DGL 4'!$P$7/'DGL 4'!$B$26)*(1-EXP(-'DGL 4'!$B$26*D74)) + ('DGL 4'!$P$8/'DGL 4'!$B$27)*(1-EXP(-'DGL 4'!$B$27*D74))+ ('DGL 4'!$P$9/'DGL 4'!$B$28)*(1-EXP(-'DGL 4'!$B$28*D74))</f>
        <v>46055.523720368707</v>
      </c>
      <c r="J74" s="21">
        <f>(I74+Systeme!$K$17)/Systeme!$K$14</f>
        <v>23.027761860184352</v>
      </c>
      <c r="L74" s="8">
        <f>('DGL 4'!$P$11/'DGL 4'!$B$26)*(1-EXP(-'DGL 4'!$B$26*D74)) + ('DGL 4'!$P$12/'DGL 4'!$B$27)*(1-EXP(-'DGL 4'!$B$27*D74))+ ('DGL 4'!$P$13/'DGL 4'!$B$28)*(1-EXP(-'DGL 4'!$B$28*D74))</f>
        <v>39202.005301010729</v>
      </c>
      <c r="M74" s="21">
        <f>(L74+Systeme!$S$17)/Systeme!$S$14</f>
        <v>19.601002650505364</v>
      </c>
      <c r="O74" s="8">
        <f>('DGL 4'!$P$15/'DGL 4'!$B$26)*(1-EXP(-'DGL 4'!$B$26*D74)) + ('DGL 4'!$P$16/'DGL 4'!$B$27)*(1-EXP(-'DGL 4'!$B$27*D74))+ ('DGL 4'!$P$17/'DGL 4'!$B$28)*(1-EXP(-'DGL 4'!$B$28*D74))</f>
        <v>15751.296309435449</v>
      </c>
      <c r="P74" s="21">
        <f>(O74+Systeme!$AA$17)/Systeme!$AA$14</f>
        <v>7.8756481547177248</v>
      </c>
    </row>
    <row r="75" spans="1:16" x14ac:dyDescent="0.25">
      <c r="A75" s="4">
        <f t="shared" si="1"/>
        <v>73</v>
      </c>
      <c r="D75" s="19">
        <f>A75*0.001 *Systeme!$G$4</f>
        <v>7.3</v>
      </c>
      <c r="F75" s="8">
        <f>('DGL 4'!$P$3/'DGL 4'!$B$26)*(1-EXP(-'DGL 4'!$B$26*D75)) + ('DGL 4'!$P$4/'DGL 4'!$B$27)*(1-EXP(-'DGL 4'!$B$27*D75))+ ('DGL 4'!$P$5/'DGL 4'!$B$28)*(1-EXP(-'DGL 4'!$B$28*D75))</f>
        <v>-101947.85017160296</v>
      </c>
      <c r="G75" s="21">
        <f>(F75+Systeme!$C$17)/Systeme!$C$14</f>
        <v>49.026074914198524</v>
      </c>
      <c r="I75" s="8">
        <f>('DGL 4'!$P$7/'DGL 4'!$B$26)*(1-EXP(-'DGL 4'!$B$26*D75)) + ('DGL 4'!$P$8/'DGL 4'!$B$27)*(1-EXP(-'DGL 4'!$B$27*D75))+ ('DGL 4'!$P$9/'DGL 4'!$B$28)*(1-EXP(-'DGL 4'!$B$28*D75))</f>
        <v>46310.934807053032</v>
      </c>
      <c r="J75" s="21">
        <f>(I75+Systeme!$K$17)/Systeme!$K$14</f>
        <v>23.155467403526515</v>
      </c>
      <c r="L75" s="8">
        <f>('DGL 4'!$P$11/'DGL 4'!$B$26)*(1-EXP(-'DGL 4'!$B$26*D75)) + ('DGL 4'!$P$12/'DGL 4'!$B$27)*(1-EXP(-'DGL 4'!$B$27*D75))+ ('DGL 4'!$P$13/'DGL 4'!$B$28)*(1-EXP(-'DGL 4'!$B$28*D75))</f>
        <v>39492.144588647614</v>
      </c>
      <c r="M75" s="21">
        <f>(L75+Systeme!$S$17)/Systeme!$S$14</f>
        <v>19.746072294323806</v>
      </c>
      <c r="O75" s="8">
        <f>('DGL 4'!$P$15/'DGL 4'!$B$26)*(1-EXP(-'DGL 4'!$B$26*D75)) + ('DGL 4'!$P$16/'DGL 4'!$B$27)*(1-EXP(-'DGL 4'!$B$27*D75))+ ('DGL 4'!$P$17/'DGL 4'!$B$28)*(1-EXP(-'DGL 4'!$B$28*D75))</f>
        <v>16144.770775902318</v>
      </c>
      <c r="P75" s="21">
        <f>(O75+Systeme!$AA$17)/Systeme!$AA$14</f>
        <v>8.0723853879511598</v>
      </c>
    </row>
    <row r="76" spans="1:16" x14ac:dyDescent="0.25">
      <c r="A76" s="4">
        <f t="shared" si="1"/>
        <v>74</v>
      </c>
      <c r="D76" s="19">
        <f>A76*0.001 *Systeme!$G$4</f>
        <v>7.3999999999999995</v>
      </c>
      <c r="F76" s="8">
        <f>('DGL 4'!$P$3/'DGL 4'!$B$26)*(1-EXP(-'DGL 4'!$B$26*D76)) + ('DGL 4'!$P$4/'DGL 4'!$B$27)*(1-EXP(-'DGL 4'!$B$27*D76))+ ('DGL 4'!$P$5/'DGL 4'!$B$28)*(1-EXP(-'DGL 4'!$B$28*D76))</f>
        <v>-102877.2804833166</v>
      </c>
      <c r="G76" s="21">
        <f>(F76+Systeme!$C$17)/Systeme!$C$14</f>
        <v>48.561359758341702</v>
      </c>
      <c r="I76" s="8">
        <f>('DGL 4'!$P$7/'DGL 4'!$B$26)*(1-EXP(-'DGL 4'!$B$26*D76)) + ('DGL 4'!$P$8/'DGL 4'!$B$27)*(1-EXP(-'DGL 4'!$B$27*D76))+ ('DGL 4'!$P$9/'DGL 4'!$B$28)*(1-EXP(-'DGL 4'!$B$28*D76))</f>
        <v>46560.21414101222</v>
      </c>
      <c r="J76" s="21">
        <f>(I76+Systeme!$K$17)/Systeme!$K$14</f>
        <v>23.280107070506109</v>
      </c>
      <c r="L76" s="8">
        <f>('DGL 4'!$P$11/'DGL 4'!$B$26)*(1-EXP(-'DGL 4'!$B$26*D76)) + ('DGL 4'!$P$12/'DGL 4'!$B$27)*(1-EXP(-'DGL 4'!$B$27*D76))+ ('DGL 4'!$P$13/'DGL 4'!$B$28)*(1-EXP(-'DGL 4'!$B$28*D76))</f>
        <v>39775.951478032053</v>
      </c>
      <c r="M76" s="21">
        <f>(L76+Systeme!$S$17)/Systeme!$S$14</f>
        <v>19.887975739016028</v>
      </c>
      <c r="O76" s="8">
        <f>('DGL 4'!$P$15/'DGL 4'!$B$26)*(1-EXP(-'DGL 4'!$B$26*D76)) + ('DGL 4'!$P$16/'DGL 4'!$B$27)*(1-EXP(-'DGL 4'!$B$27*D76))+ ('DGL 4'!$P$17/'DGL 4'!$B$28)*(1-EXP(-'DGL 4'!$B$28*D76))</f>
        <v>16541.114864272342</v>
      </c>
      <c r="P76" s="21">
        <f>(O76+Systeme!$AA$17)/Systeme!$AA$14</f>
        <v>8.2705574321361706</v>
      </c>
    </row>
    <row r="77" spans="1:16" x14ac:dyDescent="0.25">
      <c r="A77" s="4">
        <f t="shared" si="1"/>
        <v>75</v>
      </c>
      <c r="D77" s="19">
        <f>A77*0.001 *Systeme!$G$4</f>
        <v>7.5</v>
      </c>
      <c r="F77" s="8">
        <f>('DGL 4'!$P$3/'DGL 4'!$B$26)*(1-EXP(-'DGL 4'!$B$26*D77)) + ('DGL 4'!$P$4/'DGL 4'!$B$27)*(1-EXP(-'DGL 4'!$B$27*D77))+ ('DGL 4'!$P$5/'DGL 4'!$B$28)*(1-EXP(-'DGL 4'!$B$28*D77))</f>
        <v>-103797.2177936012</v>
      </c>
      <c r="G77" s="21">
        <f>(F77+Systeme!$C$17)/Systeme!$C$14</f>
        <v>48.101391103199397</v>
      </c>
      <c r="I77" s="8">
        <f>('DGL 4'!$P$7/'DGL 4'!$B$26)*(1-EXP(-'DGL 4'!$B$26*D77)) + ('DGL 4'!$P$8/'DGL 4'!$B$27)*(1-EXP(-'DGL 4'!$B$27*D77))+ ('DGL 4'!$P$9/'DGL 4'!$B$28)*(1-EXP(-'DGL 4'!$B$28*D77))</f>
        <v>46803.443254045218</v>
      </c>
      <c r="J77" s="21">
        <f>(I77+Systeme!$K$17)/Systeme!$K$14</f>
        <v>23.40172162702261</v>
      </c>
      <c r="L77" s="8">
        <f>('DGL 4'!$P$11/'DGL 4'!$B$26)*(1-EXP(-'DGL 4'!$B$26*D77)) + ('DGL 4'!$P$12/'DGL 4'!$B$27)*(1-EXP(-'DGL 4'!$B$27*D77))+ ('DGL 4'!$P$13/'DGL 4'!$B$28)*(1-EXP(-'DGL 4'!$B$28*D77))</f>
        <v>40053.50887394762</v>
      </c>
      <c r="M77" s="21">
        <f>(L77+Systeme!$S$17)/Systeme!$S$14</f>
        <v>20.02675443697381</v>
      </c>
      <c r="O77" s="8">
        <f>('DGL 4'!$P$15/'DGL 4'!$B$26)*(1-EXP(-'DGL 4'!$B$26*D77)) + ('DGL 4'!$P$16/'DGL 4'!$B$27)*(1-EXP(-'DGL 4'!$B$27*D77))+ ('DGL 4'!$P$17/'DGL 4'!$B$28)*(1-EXP(-'DGL 4'!$B$28*D77))</f>
        <v>16940.265665608356</v>
      </c>
      <c r="P77" s="21">
        <f>(O77+Systeme!$AA$17)/Systeme!$AA$14</f>
        <v>8.4701328328041789</v>
      </c>
    </row>
    <row r="78" spans="1:16" x14ac:dyDescent="0.25">
      <c r="A78" s="4">
        <f t="shared" si="1"/>
        <v>76</v>
      </c>
      <c r="D78" s="19">
        <f>A78*0.001 *Systeme!$G$4</f>
        <v>7.6</v>
      </c>
      <c r="F78" s="8">
        <f>('DGL 4'!$P$3/'DGL 4'!$B$26)*(1-EXP(-'DGL 4'!$B$26*D78)) + ('DGL 4'!$P$4/'DGL 4'!$B$27)*(1-EXP(-'DGL 4'!$B$27*D78))+ ('DGL 4'!$P$5/'DGL 4'!$B$28)*(1-EXP(-'DGL 4'!$B$28*D78))</f>
        <v>-104707.76253923596</v>
      </c>
      <c r="G78" s="21">
        <f>(F78+Systeme!$C$17)/Systeme!$C$14</f>
        <v>47.646118730382021</v>
      </c>
      <c r="I78" s="8">
        <f>('DGL 4'!$P$7/'DGL 4'!$B$26)*(1-EXP(-'DGL 4'!$B$26*D78)) + ('DGL 4'!$P$8/'DGL 4'!$B$27)*(1-EXP(-'DGL 4'!$B$27*D78))+ ('DGL 4'!$P$9/'DGL 4'!$B$28)*(1-EXP(-'DGL 4'!$B$28*D78))</f>
        <v>47040.702724027084</v>
      </c>
      <c r="J78" s="21">
        <f>(I78+Systeme!$K$17)/Systeme!$K$14</f>
        <v>23.520351362013542</v>
      </c>
      <c r="L78" s="8">
        <f>('DGL 4'!$P$11/'DGL 4'!$B$26)*(1-EXP(-'DGL 4'!$B$26*D78)) + ('DGL 4'!$P$12/'DGL 4'!$B$27)*(1-EXP(-'DGL 4'!$B$27*D78))+ ('DGL 4'!$P$13/'DGL 4'!$B$28)*(1-EXP(-'DGL 4'!$B$28*D78))</f>
        <v>40324.898719996148</v>
      </c>
      <c r="M78" s="21">
        <f>(L78+Systeme!$S$17)/Systeme!$S$14</f>
        <v>20.162449359998075</v>
      </c>
      <c r="O78" s="8">
        <f>('DGL 4'!$P$15/'DGL 4'!$B$26)*(1-EXP(-'DGL 4'!$B$26*D78)) + ('DGL 4'!$P$16/'DGL 4'!$B$27)*(1-EXP(-'DGL 4'!$B$27*D78))+ ('DGL 4'!$P$17/'DGL 4'!$B$28)*(1-EXP(-'DGL 4'!$B$28*D78))</f>
        <v>17342.161095212738</v>
      </c>
      <c r="P78" s="21">
        <f>(O78+Systeme!$AA$17)/Systeme!$AA$14</f>
        <v>8.671080547606369</v>
      </c>
    </row>
    <row r="79" spans="1:16" x14ac:dyDescent="0.25">
      <c r="A79" s="4">
        <f t="shared" si="1"/>
        <v>77</v>
      </c>
      <c r="D79" s="19">
        <f>A79*0.001 *Systeme!$G$4</f>
        <v>7.7</v>
      </c>
      <c r="F79" s="8">
        <f>('DGL 4'!$P$3/'DGL 4'!$B$26)*(1-EXP(-'DGL 4'!$B$26*D79)) + ('DGL 4'!$P$4/'DGL 4'!$B$27)*(1-EXP(-'DGL 4'!$B$27*D79))+ ('DGL 4'!$P$5/'DGL 4'!$B$28)*(1-EXP(-'DGL 4'!$B$28*D79))</f>
        <v>-105609.01407793196</v>
      </c>
      <c r="G79" s="21">
        <f>(F79+Systeme!$C$17)/Systeme!$C$14</f>
        <v>47.19549296103402</v>
      </c>
      <c r="I79" s="8">
        <f>('DGL 4'!$P$7/'DGL 4'!$B$26)*(1-EXP(-'DGL 4'!$B$26*D79)) + ('DGL 4'!$P$8/'DGL 4'!$B$27)*(1-EXP(-'DGL 4'!$B$27*D79))+ ('DGL 4'!$P$9/'DGL 4'!$B$28)*(1-EXP(-'DGL 4'!$B$28*D79))</f>
        <v>47272.072185943987</v>
      </c>
      <c r="J79" s="21">
        <f>(I79+Systeme!$K$17)/Systeme!$K$14</f>
        <v>23.636036092971995</v>
      </c>
      <c r="L79" s="8">
        <f>('DGL 4'!$P$11/'DGL 4'!$B$26)*(1-EXP(-'DGL 4'!$B$26*D79)) + ('DGL 4'!$P$12/'DGL 4'!$B$27)*(1-EXP(-'DGL 4'!$B$27*D79))+ ('DGL 4'!$P$13/'DGL 4'!$B$28)*(1-EXP(-'DGL 4'!$B$28*D79))</f>
        <v>40590.202008920613</v>
      </c>
      <c r="M79" s="21">
        <f>(L79+Systeme!$S$17)/Systeme!$S$14</f>
        <v>20.295101004460307</v>
      </c>
      <c r="O79" s="8">
        <f>('DGL 4'!$P$15/'DGL 4'!$B$26)*(1-EXP(-'DGL 4'!$B$26*D79)) + ('DGL 4'!$P$16/'DGL 4'!$B$27)*(1-EXP(-'DGL 4'!$B$27*D79))+ ('DGL 4'!$P$17/'DGL 4'!$B$28)*(1-EXP(-'DGL 4'!$B$28*D79))</f>
        <v>17746.739883067377</v>
      </c>
      <c r="P79" s="21">
        <f>(O79+Systeme!$AA$17)/Systeme!$AA$14</f>
        <v>8.8733699415336886</v>
      </c>
    </row>
    <row r="80" spans="1:16" x14ac:dyDescent="0.25">
      <c r="A80" s="4">
        <f t="shared" si="1"/>
        <v>78</v>
      </c>
      <c r="D80" s="19">
        <f>A80*0.001 *Systeme!$G$4</f>
        <v>7.8</v>
      </c>
      <c r="F80" s="8">
        <f>('DGL 4'!$P$3/'DGL 4'!$B$26)*(1-EXP(-'DGL 4'!$B$26*D80)) + ('DGL 4'!$P$4/'DGL 4'!$B$27)*(1-EXP(-'DGL 4'!$B$27*D80))+ ('DGL 4'!$P$5/'DGL 4'!$B$28)*(1-EXP(-'DGL 4'!$B$28*D80))</f>
        <v>-106501.07070000167</v>
      </c>
      <c r="G80" s="21">
        <f>(F80+Systeme!$C$17)/Systeme!$C$14</f>
        <v>46.749464649999162</v>
      </c>
      <c r="I80" s="8">
        <f>('DGL 4'!$P$7/'DGL 4'!$B$26)*(1-EXP(-'DGL 4'!$B$26*D80)) + ('DGL 4'!$P$8/'DGL 4'!$B$27)*(1-EXP(-'DGL 4'!$B$27*D80))+ ('DGL 4'!$P$9/'DGL 4'!$B$28)*(1-EXP(-'DGL 4'!$B$28*D80))</f>
        <v>47497.630342737008</v>
      </c>
      <c r="J80" s="21">
        <f>(I80+Systeme!$K$17)/Systeme!$K$14</f>
        <v>23.748815171368502</v>
      </c>
      <c r="L80" s="8">
        <f>('DGL 4'!$P$11/'DGL 4'!$B$26)*(1-EXP(-'DGL 4'!$B$26*D80)) + ('DGL 4'!$P$12/'DGL 4'!$B$27)*(1-EXP(-'DGL 4'!$B$27*D80))+ ('DGL 4'!$P$13/'DGL 4'!$B$28)*(1-EXP(-'DGL 4'!$B$28*D80))</f>
        <v>40849.498792888757</v>
      </c>
      <c r="M80" s="21">
        <f>(L80+Systeme!$S$17)/Systeme!$S$14</f>
        <v>20.42474939644438</v>
      </c>
      <c r="O80" s="8">
        <f>('DGL 4'!$P$15/'DGL 4'!$B$26)*(1-EXP(-'DGL 4'!$B$26*D80)) + ('DGL 4'!$P$16/'DGL 4'!$B$27)*(1-EXP(-'DGL 4'!$B$27*D80))+ ('DGL 4'!$P$17/'DGL 4'!$B$28)*(1-EXP(-'DGL 4'!$B$28*D80))</f>
        <v>18153.941564375928</v>
      </c>
      <c r="P80" s="21">
        <f>(O80+Systeme!$AA$17)/Systeme!$AA$14</f>
        <v>9.0769707821879635</v>
      </c>
    </row>
    <row r="81" spans="1:16" x14ac:dyDescent="0.25">
      <c r="A81" s="4">
        <f t="shared" si="1"/>
        <v>79</v>
      </c>
      <c r="D81" s="19">
        <f>A81*0.001 *Systeme!$G$4</f>
        <v>7.9</v>
      </c>
      <c r="F81" s="8">
        <f>('DGL 4'!$P$3/'DGL 4'!$B$26)*(1-EXP(-'DGL 4'!$B$26*D81)) + ('DGL 4'!$P$4/'DGL 4'!$B$27)*(1-EXP(-'DGL 4'!$B$27*D81))+ ('DGL 4'!$P$5/'DGL 4'!$B$28)*(1-EXP(-'DGL 4'!$B$28*D81))</f>
        <v>-107384.02963990202</v>
      </c>
      <c r="G81" s="21">
        <f>(F81+Systeme!$C$17)/Systeme!$C$14</f>
        <v>46.307985180048995</v>
      </c>
      <c r="I81" s="8">
        <f>('DGL 4'!$P$7/'DGL 4'!$B$26)*(1-EXP(-'DGL 4'!$B$26*D81)) + ('DGL 4'!$P$8/'DGL 4'!$B$27)*(1-EXP(-'DGL 4'!$B$27*D81))+ ('DGL 4'!$P$9/'DGL 4'!$B$28)*(1-EXP(-'DGL 4'!$B$28*D81))</f>
        <v>47717.454975968998</v>
      </c>
      <c r="J81" s="21">
        <f>(I81+Systeme!$K$17)/Systeme!$K$14</f>
        <v>23.858727487984499</v>
      </c>
      <c r="L81" s="8">
        <f>('DGL 4'!$P$11/'DGL 4'!$B$26)*(1-EXP(-'DGL 4'!$B$26*D81)) + ('DGL 4'!$P$12/'DGL 4'!$B$27)*(1-EXP(-'DGL 4'!$B$27*D81))+ ('DGL 4'!$P$13/'DGL 4'!$B$28)*(1-EXP(-'DGL 4'!$B$28*D81))</f>
        <v>41102.868193723196</v>
      </c>
      <c r="M81" s="21">
        <f>(L81+Systeme!$S$17)/Systeme!$S$14</f>
        <v>20.551434096861598</v>
      </c>
      <c r="O81" s="8">
        <f>('DGL 4'!$P$15/'DGL 4'!$B$26)*(1-EXP(-'DGL 4'!$B$26*D81)) + ('DGL 4'!$P$16/'DGL 4'!$B$27)*(1-EXP(-'DGL 4'!$B$27*D81))+ ('DGL 4'!$P$17/'DGL 4'!$B$28)*(1-EXP(-'DGL 4'!$B$28*D81))</f>
        <v>18563.706470209843</v>
      </c>
      <c r="P81" s="21">
        <f>(O81+Systeme!$AA$17)/Systeme!$AA$14</f>
        <v>9.2818532351049221</v>
      </c>
    </row>
    <row r="82" spans="1:16" x14ac:dyDescent="0.25">
      <c r="A82" s="4">
        <f t="shared" si="1"/>
        <v>80</v>
      </c>
      <c r="D82" s="19">
        <f>A82*0.001 *Systeme!$G$4</f>
        <v>8</v>
      </c>
      <c r="F82" s="8">
        <f>('DGL 4'!$P$3/'DGL 4'!$B$26)*(1-EXP(-'DGL 4'!$B$26*D82)) + ('DGL 4'!$P$4/'DGL 4'!$B$27)*(1-EXP(-'DGL 4'!$B$27*D82))+ ('DGL 4'!$P$5/'DGL 4'!$B$28)*(1-EXP(-'DGL 4'!$B$28*D82))</f>
        <v>-108257.98708765168</v>
      </c>
      <c r="G82" s="21">
        <f>(F82+Systeme!$C$17)/Systeme!$C$14</f>
        <v>45.871006456174158</v>
      </c>
      <c r="I82" s="8">
        <f>('DGL 4'!$P$7/'DGL 4'!$B$26)*(1-EXP(-'DGL 4'!$B$26*D82)) + ('DGL 4'!$P$8/'DGL 4'!$B$27)*(1-EXP(-'DGL 4'!$B$27*D82))+ ('DGL 4'!$P$9/'DGL 4'!$B$28)*(1-EXP(-'DGL 4'!$B$28*D82))</f>
        <v>47931.622956327934</v>
      </c>
      <c r="J82" s="21">
        <f>(I82+Systeme!$K$17)/Systeme!$K$14</f>
        <v>23.965811478163968</v>
      </c>
      <c r="L82" s="8">
        <f>('DGL 4'!$P$11/'DGL 4'!$B$26)*(1-EXP(-'DGL 4'!$B$26*D82)) + ('DGL 4'!$P$12/'DGL 4'!$B$27)*(1-EXP(-'DGL 4'!$B$27*D82))+ ('DGL 4'!$P$13/'DGL 4'!$B$28)*(1-EXP(-'DGL 4'!$B$28*D82))</f>
        <v>41350.388413068613</v>
      </c>
      <c r="M82" s="21">
        <f>(L82+Systeme!$S$17)/Systeme!$S$14</f>
        <v>20.675194206534307</v>
      </c>
      <c r="O82" s="8">
        <f>('DGL 4'!$P$15/'DGL 4'!$B$26)*(1-EXP(-'DGL 4'!$B$26*D82)) + ('DGL 4'!$P$16/'DGL 4'!$B$27)*(1-EXP(-'DGL 4'!$B$27*D82))+ ('DGL 4'!$P$17/'DGL 4'!$B$28)*(1-EXP(-'DGL 4'!$B$28*D82))</f>
        <v>18975.97571825514</v>
      </c>
      <c r="P82" s="21">
        <f>(O82+Systeme!$AA$17)/Systeme!$AA$14</f>
        <v>9.4879878591275695</v>
      </c>
    </row>
    <row r="83" spans="1:16" x14ac:dyDescent="0.25">
      <c r="A83" s="4">
        <f t="shared" si="1"/>
        <v>81</v>
      </c>
      <c r="D83" s="19">
        <f>A83*0.001 *Systeme!$G$4</f>
        <v>8.1</v>
      </c>
      <c r="F83" s="8">
        <f>('DGL 4'!$P$3/'DGL 4'!$B$26)*(1-EXP(-'DGL 4'!$B$26*D83)) + ('DGL 4'!$P$4/'DGL 4'!$B$27)*(1-EXP(-'DGL 4'!$B$27*D83))+ ('DGL 4'!$P$5/'DGL 4'!$B$28)*(1-EXP(-'DGL 4'!$B$28*D83))</f>
        <v>-109123.03820012471</v>
      </c>
      <c r="G83" s="21">
        <f>(F83+Systeme!$C$17)/Systeme!$C$14</f>
        <v>45.438480899937645</v>
      </c>
      <c r="I83" s="8">
        <f>('DGL 4'!$P$7/'DGL 4'!$B$26)*(1-EXP(-'DGL 4'!$B$26*D83)) + ('DGL 4'!$P$8/'DGL 4'!$B$27)*(1-EXP(-'DGL 4'!$B$27*D83))+ ('DGL 4'!$P$9/'DGL 4'!$B$28)*(1-EXP(-'DGL 4'!$B$28*D83))</f>
        <v>48140.210253976744</v>
      </c>
      <c r="J83" s="21">
        <f>(I83+Systeme!$K$17)/Systeme!$K$14</f>
        <v>24.070105126988373</v>
      </c>
      <c r="L83" s="8">
        <f>('DGL 4'!$P$11/'DGL 4'!$B$26)*(1-EXP(-'DGL 4'!$B$26*D83)) + ('DGL 4'!$P$12/'DGL 4'!$B$27)*(1-EXP(-'DGL 4'!$B$27*D83))+ ('DGL 4'!$P$13/'DGL 4'!$B$28)*(1-EXP(-'DGL 4'!$B$28*D83))</f>
        <v>41592.136742486546</v>
      </c>
      <c r="M83" s="21">
        <f>(L83+Systeme!$S$17)/Systeme!$S$14</f>
        <v>20.796068371243273</v>
      </c>
      <c r="O83" s="8">
        <f>('DGL 4'!$P$15/'DGL 4'!$B$26)*(1-EXP(-'DGL 4'!$B$26*D83)) + ('DGL 4'!$P$16/'DGL 4'!$B$27)*(1-EXP(-'DGL 4'!$B$27*D83))+ ('DGL 4'!$P$17/'DGL 4'!$B$28)*(1-EXP(-'DGL 4'!$B$28*D83))</f>
        <v>19390.691203661438</v>
      </c>
      <c r="P83" s="21">
        <f>(O83+Systeme!$AA$17)/Systeme!$AA$14</f>
        <v>9.6953456018307183</v>
      </c>
    </row>
    <row r="84" spans="1:16" x14ac:dyDescent="0.25">
      <c r="A84" s="4">
        <f t="shared" si="1"/>
        <v>82</v>
      </c>
      <c r="D84" s="19">
        <f>A84*0.001 *Systeme!$G$4</f>
        <v>8.2000000000000011</v>
      </c>
      <c r="F84" s="8">
        <f>('DGL 4'!$P$3/'DGL 4'!$B$26)*(1-EXP(-'DGL 4'!$B$26*D84)) + ('DGL 4'!$P$4/'DGL 4'!$B$27)*(1-EXP(-'DGL 4'!$B$27*D84))+ ('DGL 4'!$P$5/'DGL 4'!$B$28)*(1-EXP(-'DGL 4'!$B$28*D84))</f>
        <v>-109979.27711222135</v>
      </c>
      <c r="G84" s="21">
        <f>(F84+Systeme!$C$17)/Systeme!$C$14</f>
        <v>45.01036144388933</v>
      </c>
      <c r="I84" s="8">
        <f>('DGL 4'!$P$7/'DGL 4'!$B$26)*(1-EXP(-'DGL 4'!$B$26*D84)) + ('DGL 4'!$P$8/'DGL 4'!$B$27)*(1-EXP(-'DGL 4'!$B$27*D84))+ ('DGL 4'!$P$9/'DGL 4'!$B$28)*(1-EXP(-'DGL 4'!$B$28*D84))</f>
        <v>48343.291948758371</v>
      </c>
      <c r="J84" s="21">
        <f>(I84+Systeme!$K$17)/Systeme!$K$14</f>
        <v>24.171645974379185</v>
      </c>
      <c r="L84" s="8">
        <f>('DGL 4'!$P$11/'DGL 4'!$B$26)*(1-EXP(-'DGL 4'!$B$26*D84)) + ('DGL 4'!$P$12/'DGL 4'!$B$27)*(1-EXP(-'DGL 4'!$B$27*D84))+ ('DGL 4'!$P$13/'DGL 4'!$B$28)*(1-EXP(-'DGL 4'!$B$28*D84))</f>
        <v>41828.189573471886</v>
      </c>
      <c r="M84" s="21">
        <f>(L84+Systeme!$S$17)/Systeme!$S$14</f>
        <v>20.914094786735944</v>
      </c>
      <c r="O84" s="8">
        <f>('DGL 4'!$P$15/'DGL 4'!$B$26)*(1-EXP(-'DGL 4'!$B$26*D84)) + ('DGL 4'!$P$16/'DGL 4'!$B$27)*(1-EXP(-'DGL 4'!$B$27*D84))+ ('DGL 4'!$P$17/'DGL 4'!$B$28)*(1-EXP(-'DGL 4'!$B$28*D84))</f>
        <v>19807.795589991103</v>
      </c>
      <c r="P84" s="21">
        <f>(O84+Systeme!$AA$17)/Systeme!$AA$14</f>
        <v>9.9038977949955509</v>
      </c>
    </row>
    <row r="85" spans="1:16" x14ac:dyDescent="0.25">
      <c r="A85" s="4">
        <f t="shared" si="1"/>
        <v>83</v>
      </c>
      <c r="D85" s="19">
        <f>A85*0.001 *Systeme!$G$4</f>
        <v>8.3000000000000007</v>
      </c>
      <c r="F85" s="8">
        <f>('DGL 4'!$P$3/'DGL 4'!$B$26)*(1-EXP(-'DGL 4'!$B$26*D85)) + ('DGL 4'!$P$4/'DGL 4'!$B$27)*(1-EXP(-'DGL 4'!$B$27*D85))+ ('DGL 4'!$P$5/'DGL 4'!$B$28)*(1-EXP(-'DGL 4'!$B$28*D85))</f>
        <v>-110826.79694791773</v>
      </c>
      <c r="G85" s="21">
        <f>(F85+Systeme!$C$17)/Systeme!$C$14</f>
        <v>44.586601526041136</v>
      </c>
      <c r="I85" s="8">
        <f>('DGL 4'!$P$7/'DGL 4'!$B$26)*(1-EXP(-'DGL 4'!$B$26*D85)) + ('DGL 4'!$P$8/'DGL 4'!$B$27)*(1-EXP(-'DGL 4'!$B$27*D85))+ ('DGL 4'!$P$9/'DGL 4'!$B$28)*(1-EXP(-'DGL 4'!$B$28*D85))</f>
        <v>48540.942240263728</v>
      </c>
      <c r="J85" s="21">
        <f>(I85+Systeme!$K$17)/Systeme!$K$14</f>
        <v>24.270471120131866</v>
      </c>
      <c r="L85" s="8">
        <f>('DGL 4'!$P$11/'DGL 4'!$B$26)*(1-EXP(-'DGL 4'!$B$26*D85)) + ('DGL 4'!$P$12/'DGL 4'!$B$27)*(1-EXP(-'DGL 4'!$B$27*D85))+ ('DGL 4'!$P$13/'DGL 4'!$B$28)*(1-EXP(-'DGL 4'!$B$28*D85))</f>
        <v>42058.622407385781</v>
      </c>
      <c r="M85" s="21">
        <f>(L85+Systeme!$S$17)/Systeme!$S$14</f>
        <v>21.029311203692892</v>
      </c>
      <c r="O85" s="8">
        <f>('DGL 4'!$P$15/'DGL 4'!$B$26)*(1-EXP(-'DGL 4'!$B$26*D85)) + ('DGL 4'!$P$16/'DGL 4'!$B$27)*(1-EXP(-'DGL 4'!$B$27*D85))+ ('DGL 4'!$P$17/'DGL 4'!$B$28)*(1-EXP(-'DGL 4'!$B$28*D85))</f>
        <v>20227.232300268239</v>
      </c>
      <c r="P85" s="21">
        <f>(O85+Systeme!$AA$17)/Systeme!$AA$14</f>
        <v>10.113616150134119</v>
      </c>
    </row>
    <row r="86" spans="1:16" x14ac:dyDescent="0.25">
      <c r="A86" s="4">
        <f t="shared" si="1"/>
        <v>84</v>
      </c>
      <c r="D86" s="19">
        <f>A86*0.001 *Systeme!$G$4</f>
        <v>8.4</v>
      </c>
      <c r="F86" s="8">
        <f>('DGL 4'!$P$3/'DGL 4'!$B$26)*(1-EXP(-'DGL 4'!$B$26*D86)) + ('DGL 4'!$P$4/'DGL 4'!$B$27)*(1-EXP(-'DGL 4'!$B$27*D86))+ ('DGL 4'!$P$5/'DGL 4'!$B$28)*(1-EXP(-'DGL 4'!$B$28*D86))</f>
        <v>-111665.68983119572</v>
      </c>
      <c r="G86" s="21">
        <f>(F86+Systeme!$C$17)/Systeme!$C$14</f>
        <v>44.16715508440214</v>
      </c>
      <c r="I86" s="8">
        <f>('DGL 4'!$P$7/'DGL 4'!$B$26)*(1-EXP(-'DGL 4'!$B$26*D86)) + ('DGL 4'!$P$8/'DGL 4'!$B$27)*(1-EXP(-'DGL 4'!$B$27*D86))+ ('DGL 4'!$P$9/'DGL 4'!$B$28)*(1-EXP(-'DGL 4'!$B$28*D86))</f>
        <v>48733.234457768376</v>
      </c>
      <c r="J86" s="21">
        <f>(I86+Systeme!$K$17)/Systeme!$K$14</f>
        <v>24.366617228884188</v>
      </c>
      <c r="L86" s="8">
        <f>('DGL 4'!$P$11/'DGL 4'!$B$26)*(1-EXP(-'DGL 4'!$B$26*D86)) + ('DGL 4'!$P$12/'DGL 4'!$B$27)*(1-EXP(-'DGL 4'!$B$27*D86))+ ('DGL 4'!$P$13/'DGL 4'!$B$28)*(1-EXP(-'DGL 4'!$B$28*D86))</f>
        <v>42283.509865300846</v>
      </c>
      <c r="M86" s="21">
        <f>(L86+Systeme!$S$17)/Systeme!$S$14</f>
        <v>21.141754932650421</v>
      </c>
      <c r="O86" s="8">
        <f>('DGL 4'!$P$15/'DGL 4'!$B$26)*(1-EXP(-'DGL 4'!$B$26*D86)) + ('DGL 4'!$P$16/'DGL 4'!$B$27)*(1-EXP(-'DGL 4'!$B$27*D86))+ ('DGL 4'!$P$17/'DGL 4'!$B$28)*(1-EXP(-'DGL 4'!$B$28*D86))</f>
        <v>20648.945508126519</v>
      </c>
      <c r="P86" s="21">
        <f>(O86+Systeme!$AA$17)/Systeme!$AA$14</f>
        <v>10.32447275406326</v>
      </c>
    </row>
    <row r="87" spans="1:16" x14ac:dyDescent="0.25">
      <c r="A87" s="4">
        <f t="shared" si="1"/>
        <v>85</v>
      </c>
      <c r="D87" s="19">
        <f>A87*0.001 *Systeme!$G$4</f>
        <v>8.5</v>
      </c>
      <c r="F87" s="8">
        <f>('DGL 4'!$P$3/'DGL 4'!$B$26)*(1-EXP(-'DGL 4'!$B$26*D87)) + ('DGL 4'!$P$4/'DGL 4'!$B$27)*(1-EXP(-'DGL 4'!$B$27*D87))+ ('DGL 4'!$P$5/'DGL 4'!$B$28)*(1-EXP(-'DGL 4'!$B$28*D87))</f>
        <v>-112496.04689685392</v>
      </c>
      <c r="G87" s="21">
        <f>(F87+Systeme!$C$17)/Systeme!$C$14</f>
        <v>43.751976551573037</v>
      </c>
      <c r="I87" s="8">
        <f>('DGL 4'!$P$7/'DGL 4'!$B$26)*(1-EXP(-'DGL 4'!$B$26*D87)) + ('DGL 4'!$P$8/'DGL 4'!$B$27)*(1-EXP(-'DGL 4'!$B$27*D87))+ ('DGL 4'!$P$9/'DGL 4'!$B$28)*(1-EXP(-'DGL 4'!$B$28*D87))</f>
        <v>48920.241070043245</v>
      </c>
      <c r="J87" s="21">
        <f>(I87+Systeme!$K$17)/Systeme!$K$14</f>
        <v>24.460120535021623</v>
      </c>
      <c r="L87" s="8">
        <f>('DGL 4'!$P$11/'DGL 4'!$B$26)*(1-EXP(-'DGL 4'!$B$26*D87)) + ('DGL 4'!$P$12/'DGL 4'!$B$27)*(1-EXP(-'DGL 4'!$B$27*D87))+ ('DGL 4'!$P$13/'DGL 4'!$B$28)*(1-EXP(-'DGL 4'!$B$28*D87))</f>
        <v>42502.925697755505</v>
      </c>
      <c r="M87" s="21">
        <f>(L87+Systeme!$S$17)/Systeme!$S$14</f>
        <v>21.251462848877754</v>
      </c>
      <c r="O87" s="8">
        <f>('DGL 4'!$P$15/'DGL 4'!$B$26)*(1-EXP(-'DGL 4'!$B$26*D87)) + ('DGL 4'!$P$16/'DGL 4'!$B$27)*(1-EXP(-'DGL 4'!$B$27*D87))+ ('DGL 4'!$P$17/'DGL 4'!$B$28)*(1-EXP(-'DGL 4'!$B$28*D87))</f>
        <v>21072.880129055193</v>
      </c>
      <c r="P87" s="21">
        <f>(O87+Systeme!$AA$17)/Systeme!$AA$14</f>
        <v>10.536440064527596</v>
      </c>
    </row>
    <row r="88" spans="1:16" x14ac:dyDescent="0.25">
      <c r="A88" s="4">
        <f t="shared" si="1"/>
        <v>86</v>
      </c>
      <c r="D88" s="19">
        <f>A88*0.001 *Systeme!$G$4</f>
        <v>8.6000000000000014</v>
      </c>
      <c r="F88" s="8">
        <f>('DGL 4'!$P$3/'DGL 4'!$B$26)*(1-EXP(-'DGL 4'!$B$26*D88)) + ('DGL 4'!$P$4/'DGL 4'!$B$27)*(1-EXP(-'DGL 4'!$B$27*D88))+ ('DGL 4'!$P$5/'DGL 4'!$B$28)*(1-EXP(-'DGL 4'!$B$28*D88))</f>
        <v>-113317.95830120178</v>
      </c>
      <c r="G88" s="21">
        <f>(F88+Systeme!$C$17)/Systeme!$C$14</f>
        <v>43.341020849399108</v>
      </c>
      <c r="I88" s="8">
        <f>('DGL 4'!$P$7/'DGL 4'!$B$26)*(1-EXP(-'DGL 4'!$B$26*D88)) + ('DGL 4'!$P$8/'DGL 4'!$B$27)*(1-EXP(-'DGL 4'!$B$27*D88))+ ('DGL 4'!$P$9/'DGL 4'!$B$28)*(1-EXP(-'DGL 4'!$B$28*D88))</f>
        <v>49102.033695044054</v>
      </c>
      <c r="J88" s="21">
        <f>(I88+Systeme!$K$17)/Systeme!$K$14</f>
        <v>24.551016847522028</v>
      </c>
      <c r="L88" s="8">
        <f>('DGL 4'!$P$11/'DGL 4'!$B$26)*(1-EXP(-'DGL 4'!$B$26*D88)) + ('DGL 4'!$P$12/'DGL 4'!$B$27)*(1-EXP(-'DGL 4'!$B$27*D88))+ ('DGL 4'!$P$13/'DGL 4'!$B$28)*(1-EXP(-'DGL 4'!$B$28*D88))</f>
        <v>42716.942794415751</v>
      </c>
      <c r="M88" s="21">
        <f>(L88+Systeme!$S$17)/Systeme!$S$14</f>
        <v>21.358471397207875</v>
      </c>
      <c r="O88" s="8">
        <f>('DGL 4'!$P$15/'DGL 4'!$B$26)*(1-EXP(-'DGL 4'!$B$26*D88)) + ('DGL 4'!$P$16/'DGL 4'!$B$27)*(1-EXP(-'DGL 4'!$B$27*D88))+ ('DGL 4'!$P$17/'DGL 4'!$B$28)*(1-EXP(-'DGL 4'!$B$28*D88))</f>
        <v>21498.981811741978</v>
      </c>
      <c r="P88" s="21">
        <f>(O88+Systeme!$AA$17)/Systeme!$AA$14</f>
        <v>10.749490905870989</v>
      </c>
    </row>
    <row r="89" spans="1:16" x14ac:dyDescent="0.25">
      <c r="A89" s="4">
        <f t="shared" si="1"/>
        <v>87</v>
      </c>
      <c r="D89" s="19">
        <f>A89*0.001 *Systeme!$G$4</f>
        <v>8.7000000000000011</v>
      </c>
      <c r="F89" s="8">
        <f>('DGL 4'!$P$3/'DGL 4'!$B$26)*(1-EXP(-'DGL 4'!$B$26*D89)) + ('DGL 4'!$P$4/'DGL 4'!$B$27)*(1-EXP(-'DGL 4'!$B$27*D89))+ ('DGL 4'!$P$5/'DGL 4'!$B$28)*(1-EXP(-'DGL 4'!$B$28*D89))</f>
        <v>-114131.5132326374</v>
      </c>
      <c r="G89" s="21">
        <f>(F89+Systeme!$C$17)/Systeme!$C$14</f>
        <v>42.934243383681299</v>
      </c>
      <c r="I89" s="8">
        <f>('DGL 4'!$P$7/'DGL 4'!$B$26)*(1-EXP(-'DGL 4'!$B$26*D89)) + ('DGL 4'!$P$8/'DGL 4'!$B$27)*(1-EXP(-'DGL 4'!$B$27*D89))+ ('DGL 4'!$P$9/'DGL 4'!$B$28)*(1-EXP(-'DGL 4'!$B$28*D89))</f>
        <v>49278.683109483143</v>
      </c>
      <c r="J89" s="21">
        <f>(I89+Systeme!$K$17)/Systeme!$K$14</f>
        <v>24.63934155474157</v>
      </c>
      <c r="L89" s="8">
        <f>('DGL 4'!$P$11/'DGL 4'!$B$26)*(1-EXP(-'DGL 4'!$B$26*D89)) + ('DGL 4'!$P$12/'DGL 4'!$B$27)*(1-EXP(-'DGL 4'!$B$27*D89))+ ('DGL 4'!$P$13/'DGL 4'!$B$28)*(1-EXP(-'DGL 4'!$B$28*D89))</f>
        <v>42925.633193642134</v>
      </c>
      <c r="M89" s="21">
        <f>(L89+Systeme!$S$17)/Systeme!$S$14</f>
        <v>21.462816596821067</v>
      </c>
      <c r="O89" s="8">
        <f>('DGL 4'!$P$15/'DGL 4'!$B$26)*(1-EXP(-'DGL 4'!$B$26*D89)) + ('DGL 4'!$P$16/'DGL 4'!$B$27)*(1-EXP(-'DGL 4'!$B$27*D89))+ ('DGL 4'!$P$17/'DGL 4'!$B$28)*(1-EXP(-'DGL 4'!$B$28*D89))</f>
        <v>21927.196929512153</v>
      </c>
      <c r="P89" s="21">
        <f>(O89+Systeme!$AA$17)/Systeme!$AA$14</f>
        <v>10.963598464756076</v>
      </c>
    </row>
    <row r="90" spans="1:16" x14ac:dyDescent="0.25">
      <c r="A90" s="4">
        <f t="shared" si="1"/>
        <v>88</v>
      </c>
      <c r="D90" s="19">
        <f>A90*0.001 *Systeme!$G$4</f>
        <v>8.7999999999999989</v>
      </c>
      <c r="F90" s="8">
        <f>('DGL 4'!$P$3/'DGL 4'!$B$26)*(1-EXP(-'DGL 4'!$B$26*D90)) + ('DGL 4'!$P$4/'DGL 4'!$B$27)*(1-EXP(-'DGL 4'!$B$27*D90))+ ('DGL 4'!$P$5/'DGL 4'!$B$28)*(1-EXP(-'DGL 4'!$B$28*D90))</f>
        <v>-114936.79992211076</v>
      </c>
      <c r="G90" s="21">
        <f>(F90+Systeme!$C$17)/Systeme!$C$14</f>
        <v>42.531600038944617</v>
      </c>
      <c r="I90" s="8">
        <f>('DGL 4'!$P$7/'DGL 4'!$B$26)*(1-EXP(-'DGL 4'!$B$26*D90)) + ('DGL 4'!$P$8/'DGL 4'!$B$27)*(1-EXP(-'DGL 4'!$B$27*D90))+ ('DGL 4'!$P$9/'DGL 4'!$B$28)*(1-EXP(-'DGL 4'!$B$28*D90))</f>
        <v>49450.259258286889</v>
      </c>
      <c r="J90" s="21">
        <f>(I90+Systeme!$K$17)/Systeme!$K$14</f>
        <v>24.725129629143446</v>
      </c>
      <c r="L90" s="8">
        <f>('DGL 4'!$P$11/'DGL 4'!$B$26)*(1-EXP(-'DGL 4'!$B$26*D90)) + ('DGL 4'!$P$12/'DGL 4'!$B$27)*(1-EXP(-'DGL 4'!$B$27*D90))+ ('DGL 4'!$P$13/'DGL 4'!$B$28)*(1-EXP(-'DGL 4'!$B$28*D90))</f>
        <v>43129.06809196098</v>
      </c>
      <c r="M90" s="21">
        <f>(L90+Systeme!$S$17)/Systeme!$S$14</f>
        <v>21.564534045980491</v>
      </c>
      <c r="O90" s="8">
        <f>('DGL 4'!$P$15/'DGL 4'!$B$26)*(1-EXP(-'DGL 4'!$B$26*D90)) + ('DGL 4'!$P$16/'DGL 4'!$B$27)*(1-EXP(-'DGL 4'!$B$27*D90))+ ('DGL 4'!$P$17/'DGL 4'!$B$28)*(1-EXP(-'DGL 4'!$B$28*D90))</f>
        <v>22357.472571862905</v>
      </c>
      <c r="P90" s="21">
        <f>(O90+Systeme!$AA$17)/Systeme!$AA$14</f>
        <v>11.178736285931453</v>
      </c>
    </row>
    <row r="91" spans="1:16" x14ac:dyDescent="0.25">
      <c r="A91" s="4">
        <f t="shared" si="1"/>
        <v>89</v>
      </c>
      <c r="D91" s="19">
        <f>A91*0.001 *Systeme!$G$4</f>
        <v>8.9</v>
      </c>
      <c r="F91" s="8">
        <f>('DGL 4'!$P$3/'DGL 4'!$B$26)*(1-EXP(-'DGL 4'!$B$26*D91)) + ('DGL 4'!$P$4/'DGL 4'!$B$27)*(1-EXP(-'DGL 4'!$B$27*D91))+ ('DGL 4'!$P$5/'DGL 4'!$B$28)*(1-EXP(-'DGL 4'!$B$28*D91))</f>
        <v>-115733.90565347357</v>
      </c>
      <c r="G91" s="21">
        <f>(F91+Systeme!$C$17)/Systeme!$C$14</f>
        <v>42.133047173263215</v>
      </c>
      <c r="I91" s="8">
        <f>('DGL 4'!$P$7/'DGL 4'!$B$26)*(1-EXP(-'DGL 4'!$B$26*D91)) + ('DGL 4'!$P$8/'DGL 4'!$B$27)*(1-EXP(-'DGL 4'!$B$27*D91))+ ('DGL 4'!$P$9/'DGL 4'!$B$28)*(1-EXP(-'DGL 4'!$B$28*D91))</f>
        <v>49616.831263942157</v>
      </c>
      <c r="J91" s="21">
        <f>(I91+Systeme!$K$17)/Systeme!$K$14</f>
        <v>24.80841563197108</v>
      </c>
      <c r="L91" s="8">
        <f>('DGL 4'!$P$11/'DGL 4'!$B$26)*(1-EXP(-'DGL 4'!$B$26*D91)) + ('DGL 4'!$P$12/'DGL 4'!$B$27)*(1-EXP(-'DGL 4'!$B$27*D91))+ ('DGL 4'!$P$13/'DGL 4'!$B$28)*(1-EXP(-'DGL 4'!$B$28*D91))</f>
        <v>43327.317853439527</v>
      </c>
      <c r="M91" s="21">
        <f>(L91+Systeme!$S$17)/Systeme!$S$14</f>
        <v>21.663658926719762</v>
      </c>
      <c r="O91" s="8">
        <f>('DGL 4'!$P$15/'DGL 4'!$B$26)*(1-EXP(-'DGL 4'!$B$26*D91)) + ('DGL 4'!$P$16/'DGL 4'!$B$27)*(1-EXP(-'DGL 4'!$B$27*D91))+ ('DGL 4'!$P$17/'DGL 4'!$B$28)*(1-EXP(-'DGL 4'!$B$28*D91))</f>
        <v>22789.756536091882</v>
      </c>
      <c r="P91" s="21">
        <f>(O91+Systeme!$AA$17)/Systeme!$AA$14</f>
        <v>11.394878268045941</v>
      </c>
    </row>
    <row r="92" spans="1:16" x14ac:dyDescent="0.25">
      <c r="A92" s="4">
        <f t="shared" si="1"/>
        <v>90</v>
      </c>
      <c r="D92" s="19">
        <f>A92*0.001 *Systeme!$G$4</f>
        <v>9</v>
      </c>
      <c r="F92" s="8">
        <f>('DGL 4'!$P$3/'DGL 4'!$B$26)*(1-EXP(-'DGL 4'!$B$26*D92)) + ('DGL 4'!$P$4/'DGL 4'!$B$27)*(1-EXP(-'DGL 4'!$B$27*D92))+ ('DGL 4'!$P$5/'DGL 4'!$B$28)*(1-EXP(-'DGL 4'!$B$28*D92))</f>
        <v>-116522.91677371654</v>
      </c>
      <c r="G92" s="21">
        <f>(F92+Systeme!$C$17)/Systeme!$C$14</f>
        <v>41.738541613141727</v>
      </c>
      <c r="I92" s="8">
        <f>('DGL 4'!$P$7/'DGL 4'!$B$26)*(1-EXP(-'DGL 4'!$B$26*D92)) + ('DGL 4'!$P$8/'DGL 4'!$B$27)*(1-EXP(-'DGL 4'!$B$27*D92))+ ('DGL 4'!$P$9/'DGL 4'!$B$28)*(1-EXP(-'DGL 4'!$B$28*D92))</f>
        <v>49778.467435733517</v>
      </c>
      <c r="J92" s="21">
        <f>(I92+Systeme!$K$17)/Systeme!$K$14</f>
        <v>24.889233717866759</v>
      </c>
      <c r="L92" s="8">
        <f>('DGL 4'!$P$11/'DGL 4'!$B$26)*(1-EXP(-'DGL 4'!$B$26*D92)) + ('DGL 4'!$P$12/'DGL 4'!$B$27)*(1-EXP(-'DGL 4'!$B$27*D92))+ ('DGL 4'!$P$13/'DGL 4'!$B$28)*(1-EXP(-'DGL 4'!$B$28*D92))</f>
        <v>43520.452018963988</v>
      </c>
      <c r="M92" s="21">
        <f>(L92+Systeme!$S$17)/Systeme!$S$14</f>
        <v>21.760226009481993</v>
      </c>
      <c r="O92" s="8">
        <f>('DGL 4'!$P$15/'DGL 4'!$B$26)*(1-EXP(-'DGL 4'!$B$26*D92)) + ('DGL 4'!$P$16/'DGL 4'!$B$27)*(1-EXP(-'DGL 4'!$B$27*D92))+ ('DGL 4'!$P$17/'DGL 4'!$B$28)*(1-EXP(-'DGL 4'!$B$28*D92))</f>
        <v>23223.99731901905</v>
      </c>
      <c r="P92" s="21">
        <f>(O92+Systeme!$AA$17)/Systeme!$AA$14</f>
        <v>11.611998659509526</v>
      </c>
    </row>
    <row r="93" spans="1:16" x14ac:dyDescent="0.25">
      <c r="A93" s="4">
        <f t="shared" si="1"/>
        <v>91</v>
      </c>
      <c r="D93" s="19">
        <f>A93*0.001 *Systeme!$G$4</f>
        <v>9.1</v>
      </c>
      <c r="F93" s="8">
        <f>('DGL 4'!$P$3/'DGL 4'!$B$26)*(1-EXP(-'DGL 4'!$B$26*D93)) + ('DGL 4'!$P$4/'DGL 4'!$B$27)*(1-EXP(-'DGL 4'!$B$27*D93))+ ('DGL 4'!$P$5/'DGL 4'!$B$28)*(1-EXP(-'DGL 4'!$B$28*D93))</f>
        <v>-117303.91870309618</v>
      </c>
      <c r="G93" s="21">
        <f>(F93+Systeme!$C$17)/Systeme!$C$14</f>
        <v>41.348040648451914</v>
      </c>
      <c r="I93" s="8">
        <f>('DGL 4'!$P$7/'DGL 4'!$B$26)*(1-EXP(-'DGL 4'!$B$26*D93)) + ('DGL 4'!$P$8/'DGL 4'!$B$27)*(1-EXP(-'DGL 4'!$B$27*D93))+ ('DGL 4'!$P$9/'DGL 4'!$B$28)*(1-EXP(-'DGL 4'!$B$28*D93))</f>
        <v>49935.235278874592</v>
      </c>
      <c r="J93" s="21">
        <f>(I93+Systeme!$K$17)/Systeme!$K$14</f>
        <v>24.967617639437297</v>
      </c>
      <c r="L93" s="8">
        <f>('DGL 4'!$P$11/'DGL 4'!$B$26)*(1-EXP(-'DGL 4'!$B$26*D93)) + ('DGL 4'!$P$12/'DGL 4'!$B$27)*(1-EXP(-'DGL 4'!$B$27*D93))+ ('DGL 4'!$P$13/'DGL 4'!$B$28)*(1-EXP(-'DGL 4'!$B$28*D93))</f>
        <v>43708.539315420916</v>
      </c>
      <c r="M93" s="21">
        <f>(L93+Systeme!$S$17)/Systeme!$S$14</f>
        <v>21.854269657710457</v>
      </c>
      <c r="O93" s="8">
        <f>('DGL 4'!$P$15/'DGL 4'!$B$26)*(1-EXP(-'DGL 4'!$B$26*D93)) + ('DGL 4'!$P$16/'DGL 4'!$B$27)*(1-EXP(-'DGL 4'!$B$27*D93))+ ('DGL 4'!$P$17/'DGL 4'!$B$28)*(1-EXP(-'DGL 4'!$B$28*D93))</f>
        <v>23660.144108800698</v>
      </c>
      <c r="P93" s="21">
        <f>(O93+Systeme!$AA$17)/Systeme!$AA$14</f>
        <v>11.830072054400349</v>
      </c>
    </row>
    <row r="94" spans="1:16" x14ac:dyDescent="0.25">
      <c r="A94" s="4">
        <f t="shared" si="1"/>
        <v>92</v>
      </c>
      <c r="D94" s="19">
        <f>A94*0.001 *Systeme!$G$4</f>
        <v>9.1999999999999993</v>
      </c>
      <c r="F94" s="8">
        <f>('DGL 4'!$P$3/'DGL 4'!$B$26)*(1-EXP(-'DGL 4'!$B$26*D94)) + ('DGL 4'!$P$4/'DGL 4'!$B$27)*(1-EXP(-'DGL 4'!$B$27*D94))+ ('DGL 4'!$P$5/'DGL 4'!$B$28)*(1-EXP(-'DGL 4'!$B$28*D94))</f>
        <v>-118076.99594515128</v>
      </c>
      <c r="G94" s="21">
        <f>(F94+Systeme!$C$17)/Systeme!$C$14</f>
        <v>40.961502027424359</v>
      </c>
      <c r="I94" s="8">
        <f>('DGL 4'!$P$7/'DGL 4'!$B$26)*(1-EXP(-'DGL 4'!$B$26*D94)) + ('DGL 4'!$P$8/'DGL 4'!$B$27)*(1-EXP(-'DGL 4'!$B$27*D94))+ ('DGL 4'!$P$9/'DGL 4'!$B$28)*(1-EXP(-'DGL 4'!$B$28*D94))</f>
        <v>50087.201503534583</v>
      </c>
      <c r="J94" s="21">
        <f>(I94+Systeme!$K$17)/Systeme!$K$14</f>
        <v>25.04360075176729</v>
      </c>
      <c r="L94" s="8">
        <f>('DGL 4'!$P$11/'DGL 4'!$B$26)*(1-EXP(-'DGL 4'!$B$26*D94)) + ('DGL 4'!$P$12/'DGL 4'!$B$27)*(1-EXP(-'DGL 4'!$B$27*D94))+ ('DGL 4'!$P$13/'DGL 4'!$B$28)*(1-EXP(-'DGL 4'!$B$28*D94))</f>
        <v>43891.647664781827</v>
      </c>
      <c r="M94" s="21">
        <f>(L94+Systeme!$S$17)/Systeme!$S$14</f>
        <v>21.945823832390914</v>
      </c>
      <c r="O94" s="8">
        <f>('DGL 4'!$P$15/'DGL 4'!$B$26)*(1-EXP(-'DGL 4'!$B$26*D94)) + ('DGL 4'!$P$16/'DGL 4'!$B$27)*(1-EXP(-'DGL 4'!$B$27*D94))+ ('DGL 4'!$P$17/'DGL 4'!$B$28)*(1-EXP(-'DGL 4'!$B$28*D94))</f>
        <v>24098.146776834881</v>
      </c>
      <c r="P94" s="21">
        <f>(O94+Systeme!$AA$17)/Systeme!$AA$14</f>
        <v>12.04907338841744</v>
      </c>
    </row>
    <row r="95" spans="1:16" x14ac:dyDescent="0.25">
      <c r="A95" s="4">
        <f t="shared" si="1"/>
        <v>93</v>
      </c>
      <c r="D95" s="19">
        <f>A95*0.001 *Systeme!$G$4</f>
        <v>9.3000000000000007</v>
      </c>
      <c r="F95" s="8">
        <f>('DGL 4'!$P$3/'DGL 4'!$B$26)*(1-EXP(-'DGL 4'!$B$26*D95)) + ('DGL 4'!$P$4/'DGL 4'!$B$27)*(1-EXP(-'DGL 4'!$B$27*D95))+ ('DGL 4'!$P$5/'DGL 4'!$B$28)*(1-EXP(-'DGL 4'!$B$28*D95))</f>
        <v>-118842.23209661123</v>
      </c>
      <c r="G95" s="21">
        <f>(F95+Systeme!$C$17)/Systeme!$C$14</f>
        <v>40.578883951694387</v>
      </c>
      <c r="I95" s="8">
        <f>('DGL 4'!$P$7/'DGL 4'!$B$26)*(1-EXP(-'DGL 4'!$B$26*D95)) + ('DGL 4'!$P$8/'DGL 4'!$B$27)*(1-EXP(-'DGL 4'!$B$27*D95))+ ('DGL 4'!$P$9/'DGL 4'!$B$28)*(1-EXP(-'DGL 4'!$B$28*D95))</f>
        <v>50234.43203376259</v>
      </c>
      <c r="J95" s="21">
        <f>(I95+Systeme!$K$17)/Systeme!$K$14</f>
        <v>25.117216016881294</v>
      </c>
      <c r="L95" s="8">
        <f>('DGL 4'!$P$11/'DGL 4'!$B$26)*(1-EXP(-'DGL 4'!$B$26*D95)) + ('DGL 4'!$P$12/'DGL 4'!$B$27)*(1-EXP(-'DGL 4'!$B$27*D95))+ ('DGL 4'!$P$13/'DGL 4'!$B$28)*(1-EXP(-'DGL 4'!$B$28*D95))</f>
        <v>44069.844193091267</v>
      </c>
      <c r="M95" s="21">
        <f>(L95+Systeme!$S$17)/Systeme!$S$14</f>
        <v>22.034922096545632</v>
      </c>
      <c r="O95" s="8">
        <f>('DGL 4'!$P$15/'DGL 4'!$B$26)*(1-EXP(-'DGL 4'!$B$26*D95)) + ('DGL 4'!$P$16/'DGL 4'!$B$27)*(1-EXP(-'DGL 4'!$B$27*D95))+ ('DGL 4'!$P$17/'DGL 4'!$B$28)*(1-EXP(-'DGL 4'!$B$28*D95))</f>
        <v>24537.955869757381</v>
      </c>
      <c r="P95" s="21">
        <f>(O95+Systeme!$AA$17)/Systeme!$AA$14</f>
        <v>12.268977934878691</v>
      </c>
    </row>
    <row r="96" spans="1:16" x14ac:dyDescent="0.25">
      <c r="A96" s="4">
        <f t="shared" si="1"/>
        <v>94</v>
      </c>
      <c r="D96" s="19">
        <f>A96*0.001 *Systeme!$G$4</f>
        <v>9.4</v>
      </c>
      <c r="F96" s="8">
        <f>('DGL 4'!$P$3/'DGL 4'!$B$26)*(1-EXP(-'DGL 4'!$B$26*D96)) + ('DGL 4'!$P$4/'DGL 4'!$B$27)*(1-EXP(-'DGL 4'!$B$27*D96))+ ('DGL 4'!$P$5/'DGL 4'!$B$28)*(1-EXP(-'DGL 4'!$B$28*D96))</f>
        <v>-119599.70985719652</v>
      </c>
      <c r="G96" s="21">
        <f>(F96+Systeme!$C$17)/Systeme!$C$14</f>
        <v>40.200145071401742</v>
      </c>
      <c r="I96" s="8">
        <f>('DGL 4'!$P$7/'DGL 4'!$B$26)*(1-EXP(-'DGL 4'!$B$26*D96)) + ('DGL 4'!$P$8/'DGL 4'!$B$27)*(1-EXP(-'DGL 4'!$B$27*D96))+ ('DGL 4'!$P$9/'DGL 4'!$B$28)*(1-EXP(-'DGL 4'!$B$28*D96))</f>
        <v>50376.992016310898</v>
      </c>
      <c r="J96" s="21">
        <f>(I96+Systeme!$K$17)/Systeme!$K$14</f>
        <v>25.18849600815545</v>
      </c>
      <c r="L96" s="8">
        <f>('DGL 4'!$P$11/'DGL 4'!$B$26)*(1-EXP(-'DGL 4'!$B$26*D96)) + ('DGL 4'!$P$12/'DGL 4'!$B$27)*(1-EXP(-'DGL 4'!$B$27*D96))+ ('DGL 4'!$P$13/'DGL 4'!$B$28)*(1-EXP(-'DGL 4'!$B$28*D96))</f>
        <v>44243.195239359004</v>
      </c>
      <c r="M96" s="21">
        <f>(L96+Systeme!$S$17)/Systeme!$S$14</f>
        <v>22.121597619679502</v>
      </c>
      <c r="O96" s="8">
        <f>('DGL 4'!$P$15/'DGL 4'!$B$26)*(1-EXP(-'DGL 4'!$B$26*D96)) + ('DGL 4'!$P$16/'DGL 4'!$B$27)*(1-EXP(-'DGL 4'!$B$27*D96))+ ('DGL 4'!$P$17/'DGL 4'!$B$28)*(1-EXP(-'DGL 4'!$B$28*D96))</f>
        <v>24979.522601526623</v>
      </c>
      <c r="P96" s="21">
        <f>(O96+Systeme!$AA$17)/Systeme!$AA$14</f>
        <v>12.489761300763313</v>
      </c>
    </row>
    <row r="97" spans="1:16" x14ac:dyDescent="0.25">
      <c r="A97" s="4">
        <f t="shared" si="1"/>
        <v>95</v>
      </c>
      <c r="D97" s="19">
        <f>A97*0.001 *Systeme!$G$4</f>
        <v>9.5</v>
      </c>
      <c r="F97" s="8">
        <f>('DGL 4'!$P$3/'DGL 4'!$B$26)*(1-EXP(-'DGL 4'!$B$26*D97)) + ('DGL 4'!$P$4/'DGL 4'!$B$27)*(1-EXP(-'DGL 4'!$B$27*D97))+ ('DGL 4'!$P$5/'DGL 4'!$B$28)*(1-EXP(-'DGL 4'!$B$28*D97))</f>
        <v>-120349.51103931342</v>
      </c>
      <c r="G97" s="21">
        <f>(F97+Systeme!$C$17)/Systeme!$C$14</f>
        <v>39.825244480343287</v>
      </c>
      <c r="I97" s="8">
        <f>('DGL 4'!$P$7/'DGL 4'!$B$26)*(1-EXP(-'DGL 4'!$B$26*D97)) + ('DGL 4'!$P$8/'DGL 4'!$B$27)*(1-EXP(-'DGL 4'!$B$27*D97))+ ('DGL 4'!$P$9/'DGL 4'!$B$28)*(1-EXP(-'DGL 4'!$B$28*D97))</f>
        <v>50514.9458293594</v>
      </c>
      <c r="J97" s="21">
        <f>(I97+Systeme!$K$17)/Systeme!$K$14</f>
        <v>25.257472914679699</v>
      </c>
      <c r="L97" s="8">
        <f>('DGL 4'!$P$11/'DGL 4'!$B$26)*(1-EXP(-'DGL 4'!$B$26*D97)) + ('DGL 4'!$P$12/'DGL 4'!$B$27)*(1-EXP(-'DGL 4'!$B$27*D97))+ ('DGL 4'!$P$13/'DGL 4'!$B$28)*(1-EXP(-'DGL 4'!$B$28*D97))</f>
        <v>44411.766364356423</v>
      </c>
      <c r="M97" s="21">
        <f>(L97+Systeme!$S$17)/Systeme!$S$14</f>
        <v>22.205883182178212</v>
      </c>
      <c r="O97" s="8">
        <f>('DGL 4'!$P$15/'DGL 4'!$B$26)*(1-EXP(-'DGL 4'!$B$26*D97)) + ('DGL 4'!$P$16/'DGL 4'!$B$27)*(1-EXP(-'DGL 4'!$B$27*D97))+ ('DGL 4'!$P$17/'DGL 4'!$B$28)*(1-EXP(-'DGL 4'!$B$28*D97))</f>
        <v>25422.79884559763</v>
      </c>
      <c r="P97" s="21">
        <f>(O97+Systeme!$AA$17)/Systeme!$AA$14</f>
        <v>12.711399422798815</v>
      </c>
    </row>
    <row r="98" spans="1:16" x14ac:dyDescent="0.25">
      <c r="A98" s="4">
        <f t="shared" si="1"/>
        <v>96</v>
      </c>
      <c r="D98" s="19">
        <f>A98*0.001 *Systeme!$G$4</f>
        <v>9.6</v>
      </c>
      <c r="F98" s="8">
        <f>('DGL 4'!$P$3/'DGL 4'!$B$26)*(1-EXP(-'DGL 4'!$B$26*D98)) + ('DGL 4'!$P$4/'DGL 4'!$B$27)*(1-EXP(-'DGL 4'!$B$27*D98))+ ('DGL 4'!$P$5/'DGL 4'!$B$28)*(1-EXP(-'DGL 4'!$B$28*D98))</f>
        <v>-121091.71657764309</v>
      </c>
      <c r="G98" s="21">
        <f>(F98+Systeme!$C$17)/Systeme!$C$14</f>
        <v>39.454141711178451</v>
      </c>
      <c r="I98" s="8">
        <f>('DGL 4'!$P$7/'DGL 4'!$B$26)*(1-EXP(-'DGL 4'!$B$26*D98)) + ('DGL 4'!$P$8/'DGL 4'!$B$27)*(1-EXP(-'DGL 4'!$B$27*D98))+ ('DGL 4'!$P$9/'DGL 4'!$B$28)*(1-EXP(-'DGL 4'!$B$28*D98))</f>
        <v>50648.357091141792</v>
      </c>
      <c r="J98" s="21">
        <f>(I98+Systeme!$K$17)/Systeme!$K$14</f>
        <v>25.324178545570895</v>
      </c>
      <c r="L98" s="8">
        <f>('DGL 4'!$P$11/'DGL 4'!$B$26)*(1-EXP(-'DGL 4'!$B$26*D98)) + ('DGL 4'!$P$12/'DGL 4'!$B$27)*(1-EXP(-'DGL 4'!$B$27*D98))+ ('DGL 4'!$P$13/'DGL 4'!$B$28)*(1-EXP(-'DGL 4'!$B$28*D98))</f>
        <v>44575.622359318288</v>
      </c>
      <c r="M98" s="21">
        <f>(L98+Systeme!$S$17)/Systeme!$S$14</f>
        <v>22.287811179659144</v>
      </c>
      <c r="O98" s="8">
        <f>('DGL 4'!$P$15/'DGL 4'!$B$26)*(1-EXP(-'DGL 4'!$B$26*D98)) + ('DGL 4'!$P$16/'DGL 4'!$B$27)*(1-EXP(-'DGL 4'!$B$27*D98))+ ('DGL 4'!$P$17/'DGL 4'!$B$28)*(1-EXP(-'DGL 4'!$B$28*D98))</f>
        <v>25867.73712718302</v>
      </c>
      <c r="P98" s="21">
        <f>(O98+Systeme!$AA$17)/Systeme!$AA$14</f>
        <v>12.93386856359151</v>
      </c>
    </row>
    <row r="99" spans="1:16" x14ac:dyDescent="0.25">
      <c r="A99" s="4">
        <f t="shared" si="1"/>
        <v>97</v>
      </c>
      <c r="D99" s="19">
        <f>A99*0.001 *Systeme!$G$4</f>
        <v>9.7000000000000011</v>
      </c>
      <c r="F99" s="8">
        <f>('DGL 4'!$P$3/'DGL 4'!$B$26)*(1-EXP(-'DGL 4'!$B$26*D99)) + ('DGL 4'!$P$4/'DGL 4'!$B$27)*(1-EXP(-'DGL 4'!$B$27*D99))+ ('DGL 4'!$P$5/'DGL 4'!$B$28)*(1-EXP(-'DGL 4'!$B$28*D99))</f>
        <v>-121826.40653862723</v>
      </c>
      <c r="G99" s="21">
        <f>(F99+Systeme!$C$17)/Systeme!$C$14</f>
        <v>39.086796730686387</v>
      </c>
      <c r="I99" s="8">
        <f>('DGL 4'!$P$7/'DGL 4'!$B$26)*(1-EXP(-'DGL 4'!$B$26*D99)) + ('DGL 4'!$P$8/'DGL 4'!$B$27)*(1-EXP(-'DGL 4'!$B$27*D99))+ ('DGL 4'!$P$9/'DGL 4'!$B$28)*(1-EXP(-'DGL 4'!$B$28*D99))</f>
        <v>50777.288668476242</v>
      </c>
      <c r="J99" s="21">
        <f>(I99+Systeme!$K$17)/Systeme!$K$14</f>
        <v>25.388644334238119</v>
      </c>
      <c r="L99" s="8">
        <f>('DGL 4'!$P$11/'DGL 4'!$B$26)*(1-EXP(-'DGL 4'!$B$26*D99)) + ('DGL 4'!$P$12/'DGL 4'!$B$27)*(1-EXP(-'DGL 4'!$B$27*D99))+ ('DGL 4'!$P$13/'DGL 4'!$B$28)*(1-EXP(-'DGL 4'!$B$28*D99))</f>
        <v>44734.82725455043</v>
      </c>
      <c r="M99" s="21">
        <f>(L99+Systeme!$S$17)/Systeme!$S$14</f>
        <v>22.367413627275216</v>
      </c>
      <c r="O99" s="8">
        <f>('DGL 4'!$P$15/'DGL 4'!$B$26)*(1-EXP(-'DGL 4'!$B$26*D99)) + ('DGL 4'!$P$16/'DGL 4'!$B$27)*(1-EXP(-'DGL 4'!$B$27*D99))+ ('DGL 4'!$P$17/'DGL 4'!$B$28)*(1-EXP(-'DGL 4'!$B$28*D99))</f>
        <v>26314.290615600577</v>
      </c>
      <c r="P99" s="21">
        <f>(O99+Systeme!$AA$17)/Systeme!$AA$14</f>
        <v>13.157145307800288</v>
      </c>
    </row>
    <row r="100" spans="1:16" x14ac:dyDescent="0.25">
      <c r="A100" s="4">
        <f t="shared" si="1"/>
        <v>98</v>
      </c>
      <c r="D100" s="19">
        <f>A100*0.001 *Systeme!$G$4</f>
        <v>9.8000000000000007</v>
      </c>
      <c r="F100" s="8">
        <f>('DGL 4'!$P$3/'DGL 4'!$B$26)*(1-EXP(-'DGL 4'!$B$26*D100)) + ('DGL 4'!$P$4/'DGL 4'!$B$27)*(1-EXP(-'DGL 4'!$B$27*D100))+ ('DGL 4'!$P$5/'DGL 4'!$B$28)*(1-EXP(-'DGL 4'!$B$28*D100))</f>
        <v>-122553.66012985044</v>
      </c>
      <c r="G100" s="21">
        <f>(F100+Systeme!$C$17)/Systeme!$C$14</f>
        <v>38.723169935074779</v>
      </c>
      <c r="I100" s="8">
        <f>('DGL 4'!$P$7/'DGL 4'!$B$26)*(1-EXP(-'DGL 4'!$B$26*D100)) + ('DGL 4'!$P$8/'DGL 4'!$B$27)*(1-EXP(-'DGL 4'!$B$27*D100))+ ('DGL 4'!$P$9/'DGL 4'!$B$28)*(1-EXP(-'DGL 4'!$B$28*D100))</f>
        <v>50901.802685200098</v>
      </c>
      <c r="J100" s="21">
        <f>(I100+Systeme!$K$17)/Systeme!$K$14</f>
        <v>25.450901342600048</v>
      </c>
      <c r="L100" s="8">
        <f>('DGL 4'!$P$11/'DGL 4'!$B$26)*(1-EXP(-'DGL 4'!$B$26*D100)) + ('DGL 4'!$P$12/'DGL 4'!$B$27)*(1-EXP(-'DGL 4'!$B$27*D100))+ ('DGL 4'!$P$13/'DGL 4'!$B$28)*(1-EXP(-'DGL 4'!$B$28*D100))</f>
        <v>44889.444327943573</v>
      </c>
      <c r="M100" s="21">
        <f>(L100+Systeme!$S$17)/Systeme!$S$14</f>
        <v>22.444722163971786</v>
      </c>
      <c r="O100" s="8">
        <f>('DGL 4'!$P$15/'DGL 4'!$B$26)*(1-EXP(-'DGL 4'!$B$26*D100)) + ('DGL 4'!$P$16/'DGL 4'!$B$27)*(1-EXP(-'DGL 4'!$B$27*D100))+ ('DGL 4'!$P$17/'DGL 4'!$B$28)*(1-EXP(-'DGL 4'!$B$28*D100))</f>
        <v>26762.413116706783</v>
      </c>
      <c r="P100" s="21">
        <f>(O100+Systeme!$AA$17)/Systeme!$AA$14</f>
        <v>13.381206558353391</v>
      </c>
    </row>
    <row r="101" spans="1:16" x14ac:dyDescent="0.25">
      <c r="A101" s="4">
        <f t="shared" si="1"/>
        <v>99</v>
      </c>
      <c r="D101" s="19">
        <f>A101*0.001 *Systeme!$G$4</f>
        <v>9.9</v>
      </c>
      <c r="F101" s="8">
        <f>('DGL 4'!$P$3/'DGL 4'!$B$26)*(1-EXP(-'DGL 4'!$B$26*D101)) + ('DGL 4'!$P$4/'DGL 4'!$B$27)*(1-EXP(-'DGL 4'!$B$27*D101))+ ('DGL 4'!$P$5/'DGL 4'!$B$28)*(1-EXP(-'DGL 4'!$B$28*D101))</f>
        <v>-123273.55570932134</v>
      </c>
      <c r="G101" s="21">
        <f>(F101+Systeme!$C$17)/Systeme!$C$14</f>
        <v>38.363222145339329</v>
      </c>
      <c r="I101" s="8">
        <f>('DGL 4'!$P$7/'DGL 4'!$B$26)*(1-EXP(-'DGL 4'!$B$26*D101)) + ('DGL 4'!$P$8/'DGL 4'!$B$27)*(1-EXP(-'DGL 4'!$B$27*D101))+ ('DGL 4'!$P$9/'DGL 4'!$B$28)*(1-EXP(-'DGL 4'!$B$28*D101))</f>
        <v>51021.960530511707</v>
      </c>
      <c r="J101" s="21">
        <f>(I101+Systeme!$K$17)/Systeme!$K$14</f>
        <v>25.510980265255853</v>
      </c>
      <c r="L101" s="8">
        <f>('DGL 4'!$P$11/'DGL 4'!$B$26)*(1-EXP(-'DGL 4'!$B$26*D101)) + ('DGL 4'!$P$12/'DGL 4'!$B$27)*(1-EXP(-'DGL 4'!$B$27*D101))+ ('DGL 4'!$P$13/'DGL 4'!$B$28)*(1-EXP(-'DGL 4'!$B$28*D101))</f>
        <v>45039.536113395021</v>
      </c>
      <c r="M101" s="21">
        <f>(L101+Systeme!$S$17)/Systeme!$S$14</f>
        <v>22.519768056697512</v>
      </c>
      <c r="O101" s="8">
        <f>('DGL 4'!$P$15/'DGL 4'!$B$26)*(1-EXP(-'DGL 4'!$B$26*D101)) + ('DGL 4'!$P$16/'DGL 4'!$B$27)*(1-EXP(-'DGL 4'!$B$27*D101))+ ('DGL 4'!$P$17/'DGL 4'!$B$28)*(1-EXP(-'DGL 4'!$B$28*D101))</f>
        <v>27212.059065414622</v>
      </c>
      <c r="P101" s="21">
        <f>(O101+Systeme!$AA$17)/Systeme!$AA$14</f>
        <v>13.606029532707311</v>
      </c>
    </row>
    <row r="102" spans="1:16" x14ac:dyDescent="0.25">
      <c r="A102" s="4">
        <f t="shared" si="1"/>
        <v>100</v>
      </c>
      <c r="D102" s="19">
        <f>A102*0.001 *Systeme!$G$4</f>
        <v>10</v>
      </c>
      <c r="F102" s="8">
        <f>('DGL 4'!$P$3/'DGL 4'!$B$26)*(1-EXP(-'DGL 4'!$B$26*D102)) + ('DGL 4'!$P$4/'DGL 4'!$B$27)*(1-EXP(-'DGL 4'!$B$27*D102))+ ('DGL 4'!$P$5/'DGL 4'!$B$28)*(1-EXP(-'DGL 4'!$B$28*D102))</f>
        <v>-123986.17079465266</v>
      </c>
      <c r="G102" s="21">
        <f>(F102+Systeme!$C$17)/Systeme!$C$14</f>
        <v>38.006914602673668</v>
      </c>
      <c r="I102" s="8">
        <f>('DGL 4'!$P$7/'DGL 4'!$B$26)*(1-EXP(-'DGL 4'!$B$26*D102)) + ('DGL 4'!$P$8/'DGL 4'!$B$27)*(1-EXP(-'DGL 4'!$B$27*D102))+ ('DGL 4'!$P$9/'DGL 4'!$B$28)*(1-EXP(-'DGL 4'!$B$28*D102))</f>
        <v>51137.822867219053</v>
      </c>
      <c r="J102" s="21">
        <f>(I102+Systeme!$K$17)/Systeme!$K$14</f>
        <v>25.568911433609525</v>
      </c>
      <c r="L102" s="8">
        <f>('DGL 4'!$P$11/'DGL 4'!$B$26)*(1-EXP(-'DGL 4'!$B$26*D102)) + ('DGL 4'!$P$12/'DGL 4'!$B$27)*(1-EXP(-'DGL 4'!$B$27*D102))+ ('DGL 4'!$P$13/'DGL 4'!$B$28)*(1-EXP(-'DGL 4'!$B$28*D102))</f>
        <v>45185.164409138233</v>
      </c>
      <c r="M102" s="21">
        <f>(L102+Systeme!$S$17)/Systeme!$S$14</f>
        <v>22.592582204569116</v>
      </c>
      <c r="O102" s="8">
        <f>('DGL 4'!$P$15/'DGL 4'!$B$26)*(1-EXP(-'DGL 4'!$B$26*D102)) + ('DGL 4'!$P$16/'DGL 4'!$B$27)*(1-EXP(-'DGL 4'!$B$27*D102))+ ('DGL 4'!$P$17/'DGL 4'!$B$28)*(1-EXP(-'DGL 4'!$B$28*D102))</f>
        <v>27663.18351829538</v>
      </c>
      <c r="P102" s="21">
        <f>(O102+Systeme!$AA$17)/Systeme!$AA$14</f>
        <v>13.83159175914769</v>
      </c>
    </row>
    <row r="103" spans="1:16" x14ac:dyDescent="0.25">
      <c r="A103" s="4">
        <f t="shared" si="1"/>
        <v>101</v>
      </c>
      <c r="D103" s="19">
        <f>A103*0.001 *Systeme!$G$4</f>
        <v>10.100000000000001</v>
      </c>
      <c r="F103" s="8">
        <f>('DGL 4'!$P$3/'DGL 4'!$B$26)*(1-EXP(-'DGL 4'!$B$26*D103)) + ('DGL 4'!$P$4/'DGL 4'!$B$27)*(1-EXP(-'DGL 4'!$B$27*D103))+ ('DGL 4'!$P$5/'DGL 4'!$B$28)*(1-EXP(-'DGL 4'!$B$28*D103))</f>
        <v>-124691.58207214208</v>
      </c>
      <c r="G103" s="21">
        <f>(F103+Systeme!$C$17)/Systeme!$C$14</f>
        <v>37.654208963928966</v>
      </c>
      <c r="I103" s="8">
        <f>('DGL 4'!$P$7/'DGL 4'!$B$26)*(1-EXP(-'DGL 4'!$B$26*D103)) + ('DGL 4'!$P$8/'DGL 4'!$B$27)*(1-EXP(-'DGL 4'!$B$27*D103))+ ('DGL 4'!$P$9/'DGL 4'!$B$28)*(1-EXP(-'DGL 4'!$B$28*D103))</f>
        <v>51249.449639897372</v>
      </c>
      <c r="J103" s="21">
        <f>(I103+Systeme!$K$17)/Systeme!$K$14</f>
        <v>25.624724819948685</v>
      </c>
      <c r="L103" s="8">
        <f>('DGL 4'!$P$11/'DGL 4'!$B$26)*(1-EXP(-'DGL 4'!$B$26*D103)) + ('DGL 4'!$P$12/'DGL 4'!$B$27)*(1-EXP(-'DGL 4'!$B$27*D103))+ ('DGL 4'!$P$13/'DGL 4'!$B$28)*(1-EXP(-'DGL 4'!$B$28*D103))</f>
        <v>45326.390285981586</v>
      </c>
      <c r="M103" s="21">
        <f>(L103+Systeme!$S$17)/Systeme!$S$14</f>
        <v>22.663195142990794</v>
      </c>
      <c r="O103" s="8">
        <f>('DGL 4'!$P$15/'DGL 4'!$B$26)*(1-EXP(-'DGL 4'!$B$26*D103)) + ('DGL 4'!$P$16/'DGL 4'!$B$27)*(1-EXP(-'DGL 4'!$B$27*D103))+ ('DGL 4'!$P$17/'DGL 4'!$B$28)*(1-EXP(-'DGL 4'!$B$28*D103))</f>
        <v>28115.742146263132</v>
      </c>
      <c r="P103" s="21">
        <f>(O103+Systeme!$AA$17)/Systeme!$AA$14</f>
        <v>14.057871073131565</v>
      </c>
    </row>
    <row r="104" spans="1:16" x14ac:dyDescent="0.25">
      <c r="A104" s="4">
        <f t="shared" si="1"/>
        <v>102</v>
      </c>
      <c r="D104" s="19">
        <f>A104*0.001 *Systeme!$G$4</f>
        <v>10.200000000000001</v>
      </c>
      <c r="F104" s="8">
        <f>('DGL 4'!$P$3/'DGL 4'!$B$26)*(1-EXP(-'DGL 4'!$B$26*D104)) + ('DGL 4'!$P$4/'DGL 4'!$B$27)*(1-EXP(-'DGL 4'!$B$27*D104))+ ('DGL 4'!$P$5/'DGL 4'!$B$28)*(1-EXP(-'DGL 4'!$B$28*D104))</f>
        <v>-125389.86540575464</v>
      </c>
      <c r="G104" s="21">
        <f>(F104+Systeme!$C$17)/Systeme!$C$14</f>
        <v>37.305067297122683</v>
      </c>
      <c r="I104" s="8">
        <f>('DGL 4'!$P$7/'DGL 4'!$B$26)*(1-EXP(-'DGL 4'!$B$26*D104)) + ('DGL 4'!$P$8/'DGL 4'!$B$27)*(1-EXP(-'DGL 4'!$B$27*D104))+ ('DGL 4'!$P$9/'DGL 4'!$B$28)*(1-EXP(-'DGL 4'!$B$28*D104))</f>
        <v>51356.900082956294</v>
      </c>
      <c r="J104" s="21">
        <f>(I104+Systeme!$K$17)/Systeme!$K$14</f>
        <v>25.678450041478147</v>
      </c>
      <c r="L104" s="8">
        <f>('DGL 4'!$P$11/'DGL 4'!$B$26)*(1-EXP(-'DGL 4'!$B$26*D104)) + ('DGL 4'!$P$12/'DGL 4'!$B$27)*(1-EXP(-'DGL 4'!$B$27*D104))+ ('DGL 4'!$P$13/'DGL 4'!$B$28)*(1-EXP(-'DGL 4'!$B$28*D104))</f>
        <v>45463.274095457011</v>
      </c>
      <c r="M104" s="21">
        <f>(L104+Systeme!$S$17)/Systeme!$S$14</f>
        <v>22.731637047728505</v>
      </c>
      <c r="O104" s="8">
        <f>('DGL 4'!$P$15/'DGL 4'!$B$26)*(1-EXP(-'DGL 4'!$B$26*D104)) + ('DGL 4'!$P$16/'DGL 4'!$B$27)*(1-EXP(-'DGL 4'!$B$27*D104))+ ('DGL 4'!$P$17/'DGL 4'!$B$28)*(1-EXP(-'DGL 4'!$B$28*D104))</f>
        <v>28569.691227341347</v>
      </c>
      <c r="P104" s="21">
        <f>(O104+Systeme!$AA$17)/Systeme!$AA$14</f>
        <v>14.284845613670674</v>
      </c>
    </row>
    <row r="105" spans="1:16" x14ac:dyDescent="0.25">
      <c r="A105" s="4">
        <f t="shared" si="1"/>
        <v>103</v>
      </c>
      <c r="D105" s="19">
        <f>A105*0.001 *Systeme!$G$4</f>
        <v>10.3</v>
      </c>
      <c r="F105" s="8">
        <f>('DGL 4'!$P$3/'DGL 4'!$B$26)*(1-EXP(-'DGL 4'!$B$26*D105)) + ('DGL 4'!$P$4/'DGL 4'!$B$27)*(1-EXP(-'DGL 4'!$B$27*D105))+ ('DGL 4'!$P$5/'DGL 4'!$B$28)*(1-EXP(-'DGL 4'!$B$28*D105))</f>
        <v>-126081.09584600764</v>
      </c>
      <c r="G105" s="21">
        <f>(F105+Systeme!$C$17)/Systeme!$C$14</f>
        <v>36.959452076996179</v>
      </c>
      <c r="I105" s="8">
        <f>('DGL 4'!$P$7/'DGL 4'!$B$26)*(1-EXP(-'DGL 4'!$B$26*D105)) + ('DGL 4'!$P$8/'DGL 4'!$B$27)*(1-EXP(-'DGL 4'!$B$27*D105))+ ('DGL 4'!$P$9/'DGL 4'!$B$28)*(1-EXP(-'DGL 4'!$B$28*D105))</f>
        <v>51460.232728617826</v>
      </c>
      <c r="J105" s="21">
        <f>(I105+Systeme!$K$17)/Systeme!$K$14</f>
        <v>25.730116364308913</v>
      </c>
      <c r="L105" s="8">
        <f>('DGL 4'!$P$11/'DGL 4'!$B$26)*(1-EXP(-'DGL 4'!$B$26*D105)) + ('DGL 4'!$P$12/'DGL 4'!$B$27)*(1-EXP(-'DGL 4'!$B$27*D105))+ ('DGL 4'!$P$13/'DGL 4'!$B$28)*(1-EXP(-'DGL 4'!$B$28*D105))</f>
        <v>45595.875477879425</v>
      </c>
      <c r="M105" s="21">
        <f>(L105+Systeme!$S$17)/Systeme!$S$14</f>
        <v>22.797937738939712</v>
      </c>
      <c r="O105" s="8">
        <f>('DGL 4'!$P$15/'DGL 4'!$B$26)*(1-EXP(-'DGL 4'!$B$26*D105)) + ('DGL 4'!$P$16/'DGL 4'!$B$27)*(1-EXP(-'DGL 4'!$B$27*D105))+ ('DGL 4'!$P$17/'DGL 4'!$B$28)*(1-EXP(-'DGL 4'!$B$28*D105))</f>
        <v>29024.987639510378</v>
      </c>
      <c r="P105" s="21">
        <f>(O105+Systeme!$AA$17)/Systeme!$AA$14</f>
        <v>14.512493819755189</v>
      </c>
    </row>
    <row r="106" spans="1:16" x14ac:dyDescent="0.25">
      <c r="A106" s="4">
        <f t="shared" si="1"/>
        <v>104</v>
      </c>
      <c r="D106" s="19">
        <f>A106*0.001 *Systeme!$G$4</f>
        <v>10.4</v>
      </c>
      <c r="F106" s="8">
        <f>('DGL 4'!$P$3/'DGL 4'!$B$26)*(1-EXP(-'DGL 4'!$B$26*D106)) + ('DGL 4'!$P$4/'DGL 4'!$B$27)*(1-EXP(-'DGL 4'!$B$27*D106))+ ('DGL 4'!$P$5/'DGL 4'!$B$28)*(1-EXP(-'DGL 4'!$B$28*D106))</f>
        <v>-126765.34763875933</v>
      </c>
      <c r="G106" s="21">
        <f>(F106+Systeme!$C$17)/Systeme!$C$14</f>
        <v>36.617326180620339</v>
      </c>
      <c r="I106" s="8">
        <f>('DGL 4'!$P$7/'DGL 4'!$B$26)*(1-EXP(-'DGL 4'!$B$26*D106)) + ('DGL 4'!$P$8/'DGL 4'!$B$27)*(1-EXP(-'DGL 4'!$B$27*D106))+ ('DGL 4'!$P$9/'DGL 4'!$B$28)*(1-EXP(-'DGL 4'!$B$28*D106))</f>
        <v>51559.505414806146</v>
      </c>
      <c r="J106" s="21">
        <f>(I106+Systeme!$K$17)/Systeme!$K$14</f>
        <v>25.779752707403073</v>
      </c>
      <c r="L106" s="8">
        <f>('DGL 4'!$P$11/'DGL 4'!$B$26)*(1-EXP(-'DGL 4'!$B$26*D106)) + ('DGL 4'!$P$12/'DGL 4'!$B$27)*(1-EXP(-'DGL 4'!$B$27*D106))+ ('DGL 4'!$P$13/'DGL 4'!$B$28)*(1-EXP(-'DGL 4'!$B$28*D106))</f>
        <v>45724.253370317972</v>
      </c>
      <c r="M106" s="21">
        <f>(L106+Systeme!$S$17)/Systeme!$S$14</f>
        <v>22.862126685158987</v>
      </c>
      <c r="O106" s="8">
        <f>('DGL 4'!$P$15/'DGL 4'!$B$26)*(1-EXP(-'DGL 4'!$B$26*D106)) + ('DGL 4'!$P$16/'DGL 4'!$B$27)*(1-EXP(-'DGL 4'!$B$27*D106))+ ('DGL 4'!$P$17/'DGL 4'!$B$28)*(1-EXP(-'DGL 4'!$B$28*D106))</f>
        <v>29481.588853635214</v>
      </c>
      <c r="P106" s="21">
        <f>(O106+Systeme!$AA$17)/Systeme!$AA$14</f>
        <v>14.740794426817606</v>
      </c>
    </row>
    <row r="107" spans="1:16" x14ac:dyDescent="0.25">
      <c r="A107" s="4">
        <f t="shared" si="1"/>
        <v>105</v>
      </c>
      <c r="D107" s="19">
        <f>A107*0.001 *Systeme!$G$4</f>
        <v>10.5</v>
      </c>
      <c r="F107" s="8">
        <f>('DGL 4'!$P$3/'DGL 4'!$B$26)*(1-EXP(-'DGL 4'!$B$26*D107)) + ('DGL 4'!$P$4/'DGL 4'!$B$27)*(1-EXP(-'DGL 4'!$B$27*D107))+ ('DGL 4'!$P$5/'DGL 4'!$B$28)*(1-EXP(-'DGL 4'!$B$28*D107))</f>
        <v>-127442.69423390247</v>
      </c>
      <c r="G107" s="21">
        <f>(F107+Systeme!$C$17)/Systeme!$C$14</f>
        <v>36.278652883048764</v>
      </c>
      <c r="I107" s="8">
        <f>('DGL 4'!$P$7/'DGL 4'!$B$26)*(1-EXP(-'DGL 4'!$B$26*D107)) + ('DGL 4'!$P$8/'DGL 4'!$B$27)*(1-EXP(-'DGL 4'!$B$27*D107))+ ('DGL 4'!$P$9/'DGL 4'!$B$28)*(1-EXP(-'DGL 4'!$B$28*D107))</f>
        <v>51654.775292950384</v>
      </c>
      <c r="J107" s="21">
        <f>(I107+Systeme!$K$17)/Systeme!$K$14</f>
        <v>25.827387646475191</v>
      </c>
      <c r="L107" s="8">
        <f>('DGL 4'!$P$11/'DGL 4'!$B$26)*(1-EXP(-'DGL 4'!$B$26*D107)) + ('DGL 4'!$P$12/'DGL 4'!$B$27)*(1-EXP(-'DGL 4'!$B$27*D107))+ ('DGL 4'!$P$13/'DGL 4'!$B$28)*(1-EXP(-'DGL 4'!$B$28*D107))</f>
        <v>45848.466014479738</v>
      </c>
      <c r="M107" s="21">
        <f>(L107+Systeme!$S$17)/Systeme!$S$14</f>
        <v>22.92423300723987</v>
      </c>
      <c r="O107" s="8">
        <f>('DGL 4'!$P$15/'DGL 4'!$B$26)*(1-EXP(-'DGL 4'!$B$26*D107)) + ('DGL 4'!$P$16/'DGL 4'!$B$27)*(1-EXP(-'DGL 4'!$B$27*D107))+ ('DGL 4'!$P$17/'DGL 4'!$B$28)*(1-EXP(-'DGL 4'!$B$28*D107))</f>
        <v>29939.452926472368</v>
      </c>
      <c r="P107" s="21">
        <f>(O107+Systeme!$AA$17)/Systeme!$AA$14</f>
        <v>14.969726463236183</v>
      </c>
    </row>
    <row r="108" spans="1:16" x14ac:dyDescent="0.25">
      <c r="A108" s="4">
        <f t="shared" si="1"/>
        <v>106</v>
      </c>
      <c r="D108" s="19">
        <f>A108*0.001 *Systeme!$G$4</f>
        <v>10.6</v>
      </c>
      <c r="F108" s="8">
        <f>('DGL 4'!$P$3/'DGL 4'!$B$26)*(1-EXP(-'DGL 4'!$B$26*D108)) + ('DGL 4'!$P$4/'DGL 4'!$B$27)*(1-EXP(-'DGL 4'!$B$27*D108))+ ('DGL 4'!$P$5/'DGL 4'!$B$28)*(1-EXP(-'DGL 4'!$B$28*D108))</f>
        <v>-128113.20829396344</v>
      </c>
      <c r="G108" s="21">
        <f>(F108+Systeme!$C$17)/Systeme!$C$14</f>
        <v>35.943395853018281</v>
      </c>
      <c r="I108" s="8">
        <f>('DGL 4'!$P$7/'DGL 4'!$B$26)*(1-EXP(-'DGL 4'!$B$26*D108)) + ('DGL 4'!$P$8/'DGL 4'!$B$27)*(1-EXP(-'DGL 4'!$B$27*D108))+ ('DGL 4'!$P$9/'DGL 4'!$B$28)*(1-EXP(-'DGL 4'!$B$28*D108))</f>
        <v>51746.098835701123</v>
      </c>
      <c r="J108" s="21">
        <f>(I108+Systeme!$K$17)/Systeme!$K$14</f>
        <v>25.873049417850563</v>
      </c>
      <c r="L108" s="8">
        <f>('DGL 4'!$P$11/'DGL 4'!$B$26)*(1-EXP(-'DGL 4'!$B$26*D108)) + ('DGL 4'!$P$12/'DGL 4'!$B$27)*(1-EXP(-'DGL 4'!$B$27*D108))+ ('DGL 4'!$P$13/'DGL 4'!$B$28)*(1-EXP(-'DGL 4'!$B$28*D108))</f>
        <v>45968.570964507089</v>
      </c>
      <c r="M108" s="21">
        <f>(L108+Systeme!$S$17)/Systeme!$S$14</f>
        <v>22.984285482253544</v>
      </c>
      <c r="O108" s="8">
        <f>('DGL 4'!$P$15/'DGL 4'!$B$26)*(1-EXP(-'DGL 4'!$B$26*D108)) + ('DGL 4'!$P$16/'DGL 4'!$B$27)*(1-EXP(-'DGL 4'!$B$27*D108))+ ('DGL 4'!$P$17/'DGL 4'!$B$28)*(1-EXP(-'DGL 4'!$B$28*D108))</f>
        <v>30398.538493755244</v>
      </c>
      <c r="P108" s="21">
        <f>(O108+Systeme!$AA$17)/Systeme!$AA$14</f>
        <v>15.199269246877622</v>
      </c>
    </row>
    <row r="109" spans="1:16" x14ac:dyDescent="0.25">
      <c r="A109" s="4">
        <f t="shared" si="1"/>
        <v>107</v>
      </c>
      <c r="D109" s="19">
        <f>A109*0.001 *Systeme!$G$4</f>
        <v>10.7</v>
      </c>
      <c r="F109" s="8">
        <f>('DGL 4'!$P$3/'DGL 4'!$B$26)*(1-EXP(-'DGL 4'!$B$26*D109)) + ('DGL 4'!$P$4/'DGL 4'!$B$27)*(1-EXP(-'DGL 4'!$B$27*D109))+ ('DGL 4'!$P$5/'DGL 4'!$B$28)*(1-EXP(-'DGL 4'!$B$28*D109))</f>
        <v>-128776.96170260817</v>
      </c>
      <c r="G109" s="21">
        <f>(F109+Systeme!$C$17)/Systeme!$C$14</f>
        <v>35.611519148695919</v>
      </c>
      <c r="I109" s="8">
        <f>('DGL 4'!$P$7/'DGL 4'!$B$26)*(1-EXP(-'DGL 4'!$B$26*D109)) + ('DGL 4'!$P$8/'DGL 4'!$B$27)*(1-EXP(-'DGL 4'!$B$27*D109))+ ('DGL 4'!$P$9/'DGL 4'!$B$28)*(1-EXP(-'DGL 4'!$B$28*D109))</f>
        <v>51833.531844561694</v>
      </c>
      <c r="J109" s="21">
        <f>(I109+Systeme!$K$17)/Systeme!$K$14</f>
        <v>25.916765922280845</v>
      </c>
      <c r="L109" s="8">
        <f>('DGL 4'!$P$11/'DGL 4'!$B$26)*(1-EXP(-'DGL 4'!$B$26*D109)) + ('DGL 4'!$P$12/'DGL 4'!$B$27)*(1-EXP(-'DGL 4'!$B$27*D109))+ ('DGL 4'!$P$13/'DGL 4'!$B$28)*(1-EXP(-'DGL 4'!$B$28*D109))</f>
        <v>46084.625094689181</v>
      </c>
      <c r="M109" s="21">
        <f>(L109+Systeme!$S$17)/Systeme!$S$14</f>
        <v>23.04231254734459</v>
      </c>
      <c r="O109" s="8">
        <f>('DGL 4'!$P$15/'DGL 4'!$B$26)*(1-EXP(-'DGL 4'!$B$26*D109)) + ('DGL 4'!$P$16/'DGL 4'!$B$27)*(1-EXP(-'DGL 4'!$B$27*D109))+ ('DGL 4'!$P$17/'DGL 4'!$B$28)*(1-EXP(-'DGL 4'!$B$28*D109))</f>
        <v>30858.804763357301</v>
      </c>
      <c r="P109" s="21">
        <f>(O109+Systeme!$AA$17)/Systeme!$AA$14</f>
        <v>15.429402381678651</v>
      </c>
    </row>
    <row r="110" spans="1:16" x14ac:dyDescent="0.25">
      <c r="A110" s="4">
        <f t="shared" si="1"/>
        <v>108</v>
      </c>
      <c r="D110" s="19">
        <f>A110*0.001 *Systeme!$G$4</f>
        <v>10.8</v>
      </c>
      <c r="F110" s="8">
        <f>('DGL 4'!$P$3/'DGL 4'!$B$26)*(1-EXP(-'DGL 4'!$B$26*D110)) + ('DGL 4'!$P$4/'DGL 4'!$B$27)*(1-EXP(-'DGL 4'!$B$27*D110))+ ('DGL 4'!$P$5/'DGL 4'!$B$28)*(1-EXP(-'DGL 4'!$B$28*D110))</f>
        <v>-129434.02557305616</v>
      </c>
      <c r="G110" s="21">
        <f>(F110+Systeme!$C$17)/Systeme!$C$14</f>
        <v>35.28298721347192</v>
      </c>
      <c r="I110" s="8">
        <f>('DGL 4'!$P$7/'DGL 4'!$B$26)*(1-EXP(-'DGL 4'!$B$26*D110)) + ('DGL 4'!$P$8/'DGL 4'!$B$27)*(1-EXP(-'DGL 4'!$B$27*D110))+ ('DGL 4'!$P$9/'DGL 4'!$B$28)*(1-EXP(-'DGL 4'!$B$28*D110))</f>
        <v>51917.129457435665</v>
      </c>
      <c r="J110" s="21">
        <f>(I110+Systeme!$K$17)/Systeme!$K$14</f>
        <v>25.958564728717832</v>
      </c>
      <c r="L110" s="8">
        <f>('DGL 4'!$P$11/'DGL 4'!$B$26)*(1-EXP(-'DGL 4'!$B$26*D110)) + ('DGL 4'!$P$12/'DGL 4'!$B$27)*(1-EXP(-'DGL 4'!$B$27*D110))+ ('DGL 4'!$P$13/'DGL 4'!$B$28)*(1-EXP(-'DGL 4'!$B$28*D110))</f>
        <v>46196.684607089228</v>
      </c>
      <c r="M110" s="21">
        <f>(L110+Systeme!$S$17)/Systeme!$S$14</f>
        <v>23.098342303544612</v>
      </c>
      <c r="O110" s="8">
        <f>('DGL 4'!$P$15/'DGL 4'!$B$26)*(1-EXP(-'DGL 4'!$B$26*D110)) + ('DGL 4'!$P$16/'DGL 4'!$B$27)*(1-EXP(-'DGL 4'!$B$27*D110))+ ('DGL 4'!$P$17/'DGL 4'!$B$28)*(1-EXP(-'DGL 4'!$B$28*D110))</f>
        <v>31320.211508531283</v>
      </c>
      <c r="P110" s="21">
        <f>(O110+Systeme!$AA$17)/Systeme!$AA$14</f>
        <v>15.660105754265642</v>
      </c>
    </row>
    <row r="111" spans="1:16" x14ac:dyDescent="0.25">
      <c r="A111" s="4">
        <f t="shared" si="1"/>
        <v>109</v>
      </c>
      <c r="D111" s="19">
        <f>A111*0.001 *Systeme!$G$4</f>
        <v>10.9</v>
      </c>
      <c r="F111" s="8">
        <f>('DGL 4'!$P$3/'DGL 4'!$B$26)*(1-EXP(-'DGL 4'!$B$26*D111)) + ('DGL 4'!$P$4/'DGL 4'!$B$27)*(1-EXP(-'DGL 4'!$B$27*D111))+ ('DGL 4'!$P$5/'DGL 4'!$B$28)*(1-EXP(-'DGL 4'!$B$28*D111))</f>
        <v>-130084.47025640296</v>
      </c>
      <c r="G111" s="21">
        <f>(F111+Systeme!$C$17)/Systeme!$C$14</f>
        <v>34.957764871798524</v>
      </c>
      <c r="I111" s="8">
        <f>('DGL 4'!$P$7/'DGL 4'!$B$26)*(1-EXP(-'DGL 4'!$B$26*D111)) + ('DGL 4'!$P$8/'DGL 4'!$B$27)*(1-EXP(-'DGL 4'!$B$27*D111))+ ('DGL 4'!$P$9/'DGL 4'!$B$28)*(1-EXP(-'DGL 4'!$B$28*D111))</f>
        <v>51996.946156090497</v>
      </c>
      <c r="J111" s="21">
        <f>(I111+Systeme!$K$17)/Systeme!$K$14</f>
        <v>25.998473078045247</v>
      </c>
      <c r="L111" s="8">
        <f>('DGL 4'!$P$11/'DGL 4'!$B$26)*(1-EXP(-'DGL 4'!$B$26*D111)) + ('DGL 4'!$P$12/'DGL 4'!$B$27)*(1-EXP(-'DGL 4'!$B$27*D111))+ ('DGL 4'!$P$13/'DGL 4'!$B$28)*(1-EXP(-'DGL 4'!$B$28*D111))</f>
        <v>46304.805039087354</v>
      </c>
      <c r="M111" s="21">
        <f>(L111+Systeme!$S$17)/Systeme!$S$14</f>
        <v>23.152402519543678</v>
      </c>
      <c r="O111" s="8">
        <f>('DGL 4'!$P$15/'DGL 4'!$B$26)*(1-EXP(-'DGL 4'!$B$26*D111)) + ('DGL 4'!$P$16/'DGL 4'!$B$27)*(1-EXP(-'DGL 4'!$B$27*D111))+ ('DGL 4'!$P$17/'DGL 4'!$B$28)*(1-EXP(-'DGL 4'!$B$28*D111))</f>
        <v>31782.719061225129</v>
      </c>
      <c r="P111" s="21">
        <f>(O111+Systeme!$AA$17)/Systeme!$AA$14</f>
        <v>15.891359530612565</v>
      </c>
    </row>
    <row r="112" spans="1:16" x14ac:dyDescent="0.25">
      <c r="A112" s="4">
        <f t="shared" si="1"/>
        <v>110</v>
      </c>
      <c r="D112" s="19">
        <f>A112*0.001 *Systeme!$G$4</f>
        <v>11</v>
      </c>
      <c r="F112" s="8">
        <f>('DGL 4'!$P$3/'DGL 4'!$B$26)*(1-EXP(-'DGL 4'!$B$26*D112)) + ('DGL 4'!$P$4/'DGL 4'!$B$27)*(1-EXP(-'DGL 4'!$B$27*D112))+ ('DGL 4'!$P$5/'DGL 4'!$B$28)*(1-EXP(-'DGL 4'!$B$28*D112))</f>
        <v>-130728.36534985267</v>
      </c>
      <c r="G112" s="21">
        <f>(F112+Systeme!$C$17)/Systeme!$C$14</f>
        <v>34.635817325073667</v>
      </c>
      <c r="I112" s="8">
        <f>('DGL 4'!$P$7/'DGL 4'!$B$26)*(1-EXP(-'DGL 4'!$B$26*D112)) + ('DGL 4'!$P$8/'DGL 4'!$B$27)*(1-EXP(-'DGL 4'!$B$27*D112))+ ('DGL 4'!$P$9/'DGL 4'!$B$28)*(1-EXP(-'DGL 4'!$B$28*D112))</f>
        <v>52073.035773539581</v>
      </c>
      <c r="J112" s="21">
        <f>(I112+Systeme!$K$17)/Systeme!$K$14</f>
        <v>26.03651788676979</v>
      </c>
      <c r="L112" s="8">
        <f>('DGL 4'!$P$11/'DGL 4'!$B$26)*(1-EXP(-'DGL 4'!$B$26*D112)) + ('DGL 4'!$P$12/'DGL 4'!$B$27)*(1-EXP(-'DGL 4'!$B$27*D112))+ ('DGL 4'!$P$13/'DGL 4'!$B$28)*(1-EXP(-'DGL 4'!$B$28*D112))</f>
        <v>46409.041270841226</v>
      </c>
      <c r="M112" s="21">
        <f>(L112+Systeme!$S$17)/Systeme!$S$14</f>
        <v>23.204520635420614</v>
      </c>
      <c r="O112" s="8">
        <f>('DGL 4'!$P$15/'DGL 4'!$B$26)*(1-EXP(-'DGL 4'!$B$26*D112)) + ('DGL 4'!$P$16/'DGL 4'!$B$27)*(1-EXP(-'DGL 4'!$B$27*D112))+ ('DGL 4'!$P$17/'DGL 4'!$B$28)*(1-EXP(-'DGL 4'!$B$28*D112))</f>
        <v>32246.288305471884</v>
      </c>
      <c r="P112" s="21">
        <f>(O112+Systeme!$AA$17)/Systeme!$AA$14</f>
        <v>16.123144152735943</v>
      </c>
    </row>
    <row r="113" spans="1:16" x14ac:dyDescent="0.25">
      <c r="A113" s="4">
        <f t="shared" si="1"/>
        <v>111</v>
      </c>
      <c r="D113" s="19">
        <f>A113*0.001 *Systeme!$G$4</f>
        <v>11.1</v>
      </c>
      <c r="F113" s="8">
        <f>('DGL 4'!$P$3/'DGL 4'!$B$26)*(1-EXP(-'DGL 4'!$B$26*D113)) + ('DGL 4'!$P$4/'DGL 4'!$B$27)*(1-EXP(-'DGL 4'!$B$27*D113))+ ('DGL 4'!$P$5/'DGL 4'!$B$28)*(1-EXP(-'DGL 4'!$B$28*D113))</f>
        <v>-131365.77970486117</v>
      </c>
      <c r="G113" s="21">
        <f>(F113+Systeme!$C$17)/Systeme!$C$14</f>
        <v>34.317110147569416</v>
      </c>
      <c r="I113" s="8">
        <f>('DGL 4'!$P$7/'DGL 4'!$B$26)*(1-EXP(-'DGL 4'!$B$26*D113)) + ('DGL 4'!$P$8/'DGL 4'!$B$27)*(1-EXP(-'DGL 4'!$B$27*D113))+ ('DGL 4'!$P$9/'DGL 4'!$B$28)*(1-EXP(-'DGL 4'!$B$28*D113))</f>
        <v>52145.451501342111</v>
      </c>
      <c r="J113" s="21">
        <f>(I113+Systeme!$K$17)/Systeme!$K$14</f>
        <v>26.072725750671054</v>
      </c>
      <c r="L113" s="8">
        <f>('DGL 4'!$P$11/'DGL 4'!$B$26)*(1-EXP(-'DGL 4'!$B$26*D113)) + ('DGL 4'!$P$12/'DGL 4'!$B$27)*(1-EXP(-'DGL 4'!$B$27*D113))+ ('DGL 4'!$P$13/'DGL 4'!$B$28)*(1-EXP(-'DGL 4'!$B$28*D113))</f>
        <v>46509.447532663937</v>
      </c>
      <c r="M113" s="21">
        <f>(L113+Systeme!$S$17)/Systeme!$S$14</f>
        <v>23.254723766331967</v>
      </c>
      <c r="O113" s="8">
        <f>('DGL 4'!$P$15/'DGL 4'!$B$26)*(1-EXP(-'DGL 4'!$B$26*D113)) + ('DGL 4'!$P$16/'DGL 4'!$B$27)*(1-EXP(-'DGL 4'!$B$27*D113))+ ('DGL 4'!$P$17/'DGL 4'!$B$28)*(1-EXP(-'DGL 4'!$B$28*D113))</f>
        <v>32710.880670855084</v>
      </c>
      <c r="P113" s="21">
        <f>(O113+Systeme!$AA$17)/Systeme!$AA$14</f>
        <v>16.355440335427541</v>
      </c>
    </row>
    <row r="114" spans="1:16" x14ac:dyDescent="0.25">
      <c r="A114" s="4">
        <f t="shared" si="1"/>
        <v>112</v>
      </c>
      <c r="D114" s="19">
        <f>A114*0.001 *Systeme!$G$4</f>
        <v>11.200000000000001</v>
      </c>
      <c r="F114" s="8">
        <f>('DGL 4'!$P$3/'DGL 4'!$B$26)*(1-EXP(-'DGL 4'!$B$26*D114)) + ('DGL 4'!$P$4/'DGL 4'!$B$27)*(1-EXP(-'DGL 4'!$B$27*D114))+ ('DGL 4'!$P$5/'DGL 4'!$B$28)*(1-EXP(-'DGL 4'!$B$28*D114))</f>
        <v>-131996.78143519108</v>
      </c>
      <c r="G114" s="21">
        <f>(F114+Systeme!$C$17)/Systeme!$C$14</f>
        <v>34.001609282404459</v>
      </c>
      <c r="I114" s="8">
        <f>('DGL 4'!$P$7/'DGL 4'!$B$26)*(1-EXP(-'DGL 4'!$B$26*D114)) + ('DGL 4'!$P$8/'DGL 4'!$B$27)*(1-EXP(-'DGL 4'!$B$27*D114))+ ('DGL 4'!$P$9/'DGL 4'!$B$28)*(1-EXP(-'DGL 4'!$B$28*D114))</f>
        <v>52214.245896823348</v>
      </c>
      <c r="J114" s="21">
        <f>(I114+Systeme!$K$17)/Systeme!$K$14</f>
        <v>26.107122948411675</v>
      </c>
      <c r="L114" s="8">
        <f>('DGL 4'!$P$11/'DGL 4'!$B$26)*(1-EXP(-'DGL 4'!$B$26*D114)) + ('DGL 4'!$P$12/'DGL 4'!$B$27)*(1-EXP(-'DGL 4'!$B$27*D114))+ ('DGL 4'!$P$13/'DGL 4'!$B$28)*(1-EXP(-'DGL 4'!$B$28*D114))</f>
        <v>46606.07741232148</v>
      </c>
      <c r="M114" s="21">
        <f>(L114+Systeme!$S$17)/Systeme!$S$14</f>
        <v>23.303038706160741</v>
      </c>
      <c r="O114" s="8">
        <f>('DGL 4'!$P$15/'DGL 4'!$B$26)*(1-EXP(-'DGL 4'!$B$26*D114)) + ('DGL 4'!$P$16/'DGL 4'!$B$27)*(1-EXP(-'DGL 4'!$B$27*D114))+ ('DGL 4'!$P$17/'DGL 4'!$B$28)*(1-EXP(-'DGL 4'!$B$28*D114))</f>
        <v>33176.458126046258</v>
      </c>
      <c r="P114" s="21">
        <f>(O114+Systeme!$AA$17)/Systeme!$AA$14</f>
        <v>16.588229063023128</v>
      </c>
    </row>
    <row r="115" spans="1:16" x14ac:dyDescent="0.25">
      <c r="A115" s="4">
        <f t="shared" si="1"/>
        <v>113</v>
      </c>
      <c r="D115" s="19">
        <f>A115*0.001 *Systeme!$G$4</f>
        <v>11.3</v>
      </c>
      <c r="F115" s="8">
        <f>('DGL 4'!$P$3/'DGL 4'!$B$26)*(1-EXP(-'DGL 4'!$B$26*D115)) + ('DGL 4'!$P$4/'DGL 4'!$B$27)*(1-EXP(-'DGL 4'!$B$27*D115))+ ('DGL 4'!$P$5/'DGL 4'!$B$28)*(1-EXP(-'DGL 4'!$B$28*D115))</f>
        <v>-132621.43792487943</v>
      </c>
      <c r="G115" s="21">
        <f>(F115+Systeme!$C$17)/Systeme!$C$14</f>
        <v>33.689281037560285</v>
      </c>
      <c r="I115" s="8">
        <f>('DGL 4'!$P$7/'DGL 4'!$B$26)*(1-EXP(-'DGL 4'!$B$26*D115)) + ('DGL 4'!$P$8/'DGL 4'!$B$27)*(1-EXP(-'DGL 4'!$B$27*D115))+ ('DGL 4'!$P$9/'DGL 4'!$B$28)*(1-EXP(-'DGL 4'!$B$28*D115))</f>
        <v>52279.470890214419</v>
      </c>
      <c r="J115" s="21">
        <f>(I115+Systeme!$K$17)/Systeme!$K$14</f>
        <v>26.13973544510721</v>
      </c>
      <c r="L115" s="8">
        <f>('DGL 4'!$P$11/'DGL 4'!$B$26)*(1-EXP(-'DGL 4'!$B$26*D115)) + ('DGL 4'!$P$12/'DGL 4'!$B$27)*(1-EXP(-'DGL 4'!$B$27*D115))+ ('DGL 4'!$P$13/'DGL 4'!$B$28)*(1-EXP(-'DGL 4'!$B$28*D115))</f>
        <v>46698.983862249326</v>
      </c>
      <c r="M115" s="21">
        <f>(L115+Systeme!$S$17)/Systeme!$S$14</f>
        <v>23.349491931124664</v>
      </c>
      <c r="O115" s="8">
        <f>('DGL 4'!$P$15/'DGL 4'!$B$26)*(1-EXP(-'DGL 4'!$B$26*D115)) + ('DGL 4'!$P$16/'DGL 4'!$B$27)*(1-EXP(-'DGL 4'!$B$27*D115))+ ('DGL 4'!$P$17/'DGL 4'!$B$28)*(1-EXP(-'DGL 4'!$B$28*D115))</f>
        <v>33642.983172415683</v>
      </c>
      <c r="P115" s="21">
        <f>(O115+Systeme!$AA$17)/Systeme!$AA$14</f>
        <v>16.821491586207841</v>
      </c>
    </row>
    <row r="116" spans="1:16" x14ac:dyDescent="0.25">
      <c r="A116" s="4">
        <f t="shared" si="1"/>
        <v>114</v>
      </c>
      <c r="D116" s="19">
        <f>A116*0.001 *Systeme!$G$4</f>
        <v>11.4</v>
      </c>
      <c r="F116" s="8">
        <f>('DGL 4'!$P$3/'DGL 4'!$B$26)*(1-EXP(-'DGL 4'!$B$26*D116)) + ('DGL 4'!$P$4/'DGL 4'!$B$27)*(1-EXP(-'DGL 4'!$B$27*D116))+ ('DGL 4'!$P$5/'DGL 4'!$B$28)*(1-EXP(-'DGL 4'!$B$28*D116))</f>
        <v>-133239.81583611903</v>
      </c>
      <c r="G116" s="21">
        <f>(F116+Systeme!$C$17)/Systeme!$C$14</f>
        <v>33.380092081940482</v>
      </c>
      <c r="I116" s="8">
        <f>('DGL 4'!$P$7/'DGL 4'!$B$26)*(1-EXP(-'DGL 4'!$B$26*D116)) + ('DGL 4'!$P$8/'DGL 4'!$B$27)*(1-EXP(-'DGL 4'!$B$27*D116))+ ('DGL 4'!$P$9/'DGL 4'!$B$28)*(1-EXP(-'DGL 4'!$B$28*D116))</f>
        <v>52341.177791714086</v>
      </c>
      <c r="J116" s="21">
        <f>(I116+Systeme!$K$17)/Systeme!$K$14</f>
        <v>26.170588895857044</v>
      </c>
      <c r="L116" s="8">
        <f>('DGL 4'!$P$11/'DGL 4'!$B$26)*(1-EXP(-'DGL 4'!$B$26*D116)) + ('DGL 4'!$P$12/'DGL 4'!$B$27)*(1-EXP(-'DGL 4'!$B$27*D116))+ ('DGL 4'!$P$13/'DGL 4'!$B$28)*(1-EXP(-'DGL 4'!$B$28*D116))</f>
        <v>46788.219206689988</v>
      </c>
      <c r="M116" s="21">
        <f>(L116+Systeme!$S$17)/Systeme!$S$14</f>
        <v>23.394109603344994</v>
      </c>
      <c r="O116" s="8">
        <f>('DGL 4'!$P$15/'DGL 4'!$B$26)*(1-EXP(-'DGL 4'!$B$26*D116)) + ('DGL 4'!$P$16/'DGL 4'!$B$27)*(1-EXP(-'DGL 4'!$B$27*D116))+ ('DGL 4'!$P$17/'DGL 4'!$B$28)*(1-EXP(-'DGL 4'!$B$28*D116))</f>
        <v>34110.418837714969</v>
      </c>
      <c r="P116" s="21">
        <f>(O116+Systeme!$AA$17)/Systeme!$AA$14</f>
        <v>17.055209418857483</v>
      </c>
    </row>
    <row r="117" spans="1:16" x14ac:dyDescent="0.25">
      <c r="A117" s="4">
        <f t="shared" si="1"/>
        <v>115</v>
      </c>
      <c r="D117" s="19">
        <f>A117*0.001 *Systeme!$G$4</f>
        <v>11.5</v>
      </c>
      <c r="F117" s="8">
        <f>('DGL 4'!$P$3/'DGL 4'!$B$26)*(1-EXP(-'DGL 4'!$B$26*D117)) + ('DGL 4'!$P$4/'DGL 4'!$B$27)*(1-EXP(-'DGL 4'!$B$27*D117))+ ('DGL 4'!$P$5/'DGL 4'!$B$28)*(1-EXP(-'DGL 4'!$B$28*D117))</f>
        <v>-133851.98111705433</v>
      </c>
      <c r="G117" s="21">
        <f>(F117+Systeme!$C$17)/Systeme!$C$14</f>
        <v>33.074009441472839</v>
      </c>
      <c r="I117" s="8">
        <f>('DGL 4'!$P$7/'DGL 4'!$B$26)*(1-EXP(-'DGL 4'!$B$26*D117)) + ('DGL 4'!$P$8/'DGL 4'!$B$27)*(1-EXP(-'DGL 4'!$B$27*D117))+ ('DGL 4'!$P$9/'DGL 4'!$B$28)*(1-EXP(-'DGL 4'!$B$28*D117))</f>
        <v>52399.417298472188</v>
      </c>
      <c r="J117" s="21">
        <f>(I117+Systeme!$K$17)/Systeme!$K$14</f>
        <v>26.199708649236094</v>
      </c>
      <c r="L117" s="8">
        <f>('DGL 4'!$P$11/'DGL 4'!$B$26)*(1-EXP(-'DGL 4'!$B$26*D117)) + ('DGL 4'!$P$12/'DGL 4'!$B$27)*(1-EXP(-'DGL 4'!$B$27*D117))+ ('DGL 4'!$P$13/'DGL 4'!$B$28)*(1-EXP(-'DGL 4'!$B$28*D117))</f>
        <v>46873.835148751969</v>
      </c>
      <c r="M117" s="21">
        <f>(L117+Systeme!$S$17)/Systeme!$S$14</f>
        <v>23.436917574375983</v>
      </c>
      <c r="O117" s="8">
        <f>('DGL 4'!$P$15/'DGL 4'!$B$26)*(1-EXP(-'DGL 4'!$B$26*D117)) + ('DGL 4'!$P$16/'DGL 4'!$B$27)*(1-EXP(-'DGL 4'!$B$27*D117))+ ('DGL 4'!$P$17/'DGL 4'!$B$28)*(1-EXP(-'DGL 4'!$B$28*D117))</f>
        <v>34578.72866983019</v>
      </c>
      <c r="P117" s="21">
        <f>(O117+Systeme!$AA$17)/Systeme!$AA$14</f>
        <v>17.289364334915096</v>
      </c>
    </row>
    <row r="118" spans="1:16" x14ac:dyDescent="0.25">
      <c r="A118" s="4">
        <f t="shared" si="1"/>
        <v>116</v>
      </c>
      <c r="D118" s="19">
        <f>A118*0.001 *Systeme!$G$4</f>
        <v>11.600000000000001</v>
      </c>
      <c r="F118" s="8">
        <f>('DGL 4'!$P$3/'DGL 4'!$B$26)*(1-EXP(-'DGL 4'!$B$26*D118)) + ('DGL 4'!$P$4/'DGL 4'!$B$27)*(1-EXP(-'DGL 4'!$B$27*D118))+ ('DGL 4'!$P$5/'DGL 4'!$B$28)*(1-EXP(-'DGL 4'!$B$28*D118))</f>
        <v>-134457.99900949295</v>
      </c>
      <c r="G118" s="21">
        <f>(F118+Systeme!$C$17)/Systeme!$C$14</f>
        <v>32.771000495253524</v>
      </c>
      <c r="I118" s="8">
        <f>('DGL 4'!$P$7/'DGL 4'!$B$26)*(1-EXP(-'DGL 4'!$B$26*D118)) + ('DGL 4'!$P$8/'DGL 4'!$B$27)*(1-EXP(-'DGL 4'!$B$27*D118))+ ('DGL 4'!$P$9/'DGL 4'!$B$28)*(1-EXP(-'DGL 4'!$B$28*D118))</f>
        <v>52454.239501496457</v>
      </c>
      <c r="J118" s="21">
        <f>(I118+Systeme!$K$17)/Systeme!$K$14</f>
        <v>26.22711975074823</v>
      </c>
      <c r="L118" s="8">
        <f>('DGL 4'!$P$11/'DGL 4'!$B$26)*(1-EXP(-'DGL 4'!$B$26*D118)) + ('DGL 4'!$P$12/'DGL 4'!$B$27)*(1-EXP(-'DGL 4'!$B$27*D118))+ ('DGL 4'!$P$13/'DGL 4'!$B$28)*(1-EXP(-'DGL 4'!$B$28*D118))</f>
        <v>46955.882777390798</v>
      </c>
      <c r="M118" s="21">
        <f>(L118+Systeme!$S$17)/Systeme!$S$14</f>
        <v>23.477941388695399</v>
      </c>
      <c r="O118" s="8">
        <f>('DGL 4'!$P$15/'DGL 4'!$B$26)*(1-EXP(-'DGL 4'!$B$26*D118)) + ('DGL 4'!$P$16/'DGL 4'!$B$27)*(1-EXP(-'DGL 4'!$B$27*D118))+ ('DGL 4'!$P$17/'DGL 4'!$B$28)*(1-EXP(-'DGL 4'!$B$28*D118))</f>
        <v>35047.876730605742</v>
      </c>
      <c r="P118" s="21">
        <f>(O118+Systeme!$AA$17)/Systeme!$AA$14</f>
        <v>17.523938365302872</v>
      </c>
    </row>
    <row r="119" spans="1:16" x14ac:dyDescent="0.25">
      <c r="A119" s="4">
        <f t="shared" si="1"/>
        <v>117</v>
      </c>
      <c r="D119" s="19">
        <f>A119*0.001 *Systeme!$G$4</f>
        <v>11.700000000000001</v>
      </c>
      <c r="F119" s="8">
        <f>('DGL 4'!$P$3/'DGL 4'!$B$26)*(1-EXP(-'DGL 4'!$B$26*D119)) + ('DGL 4'!$P$4/'DGL 4'!$B$27)*(1-EXP(-'DGL 4'!$B$27*D119))+ ('DGL 4'!$P$5/'DGL 4'!$B$28)*(1-EXP(-'DGL 4'!$B$28*D119))</f>
        <v>-135057.93405653344</v>
      </c>
      <c r="G119" s="21">
        <f>(F119+Systeme!$C$17)/Systeme!$C$14</f>
        <v>32.47103297173328</v>
      </c>
      <c r="I119" s="8">
        <f>('DGL 4'!$P$7/'DGL 4'!$B$26)*(1-EXP(-'DGL 4'!$B$26*D119)) + ('DGL 4'!$P$8/'DGL 4'!$B$27)*(1-EXP(-'DGL 4'!$B$27*D119))+ ('DGL 4'!$P$9/'DGL 4'!$B$28)*(1-EXP(-'DGL 4'!$B$28*D119))</f>
        <v>52505.693892482945</v>
      </c>
      <c r="J119" s="21">
        <f>(I119+Systeme!$K$17)/Systeme!$K$14</f>
        <v>26.252846946241473</v>
      </c>
      <c r="L119" s="8">
        <f>('DGL 4'!$P$11/'DGL 4'!$B$26)*(1-EXP(-'DGL 4'!$B$26*D119)) + ('DGL 4'!$P$12/'DGL 4'!$B$27)*(1-EXP(-'DGL 4'!$B$27*D119))+ ('DGL 4'!$P$13/'DGL 4'!$B$28)*(1-EXP(-'DGL 4'!$B$28*D119))</f>
        <v>47034.412574313581</v>
      </c>
      <c r="M119" s="21">
        <f>(L119+Systeme!$S$17)/Systeme!$S$14</f>
        <v>23.517206287156789</v>
      </c>
      <c r="O119" s="8">
        <f>('DGL 4'!$P$15/'DGL 4'!$B$26)*(1-EXP(-'DGL 4'!$B$26*D119)) + ('DGL 4'!$P$16/'DGL 4'!$B$27)*(1-EXP(-'DGL 4'!$B$27*D119))+ ('DGL 4'!$P$17/'DGL 4'!$B$28)*(1-EXP(-'DGL 4'!$B$28*D119))</f>
        <v>35517.827589736917</v>
      </c>
      <c r="P119" s="21">
        <f>(O119+Systeme!$AA$17)/Systeme!$AA$14</f>
        <v>17.758913794868459</v>
      </c>
    </row>
    <row r="120" spans="1:16" x14ac:dyDescent="0.25">
      <c r="A120" s="4">
        <f t="shared" si="1"/>
        <v>118</v>
      </c>
      <c r="D120" s="19">
        <f>A120*0.001 *Systeme!$G$4</f>
        <v>11.8</v>
      </c>
      <c r="F120" s="8">
        <f>('DGL 4'!$P$3/'DGL 4'!$B$26)*(1-EXP(-'DGL 4'!$B$26*D120)) + ('DGL 4'!$P$4/'DGL 4'!$B$27)*(1-EXP(-'DGL 4'!$B$27*D120))+ ('DGL 4'!$P$5/'DGL 4'!$B$28)*(1-EXP(-'DGL 4'!$B$28*D120))</f>
        <v>-135651.85011011065</v>
      </c>
      <c r="G120" s="21">
        <f>(F120+Systeme!$C$17)/Systeme!$C$14</f>
        <v>32.174074944944671</v>
      </c>
      <c r="I120" s="8">
        <f>('DGL 4'!$P$7/'DGL 4'!$B$26)*(1-EXP(-'DGL 4'!$B$26*D120)) + ('DGL 4'!$P$8/'DGL 4'!$B$27)*(1-EXP(-'DGL 4'!$B$27*D120))+ ('DGL 4'!$P$9/'DGL 4'!$B$28)*(1-EXP(-'DGL 4'!$B$28*D120))</f>
        <v>52553.829370571271</v>
      </c>
      <c r="J120" s="21">
        <f>(I120+Systeme!$K$17)/Systeme!$K$14</f>
        <v>26.276914685285636</v>
      </c>
      <c r="L120" s="8">
        <f>('DGL 4'!$P$11/'DGL 4'!$B$26)*(1-EXP(-'DGL 4'!$B$26*D120)) + ('DGL 4'!$P$12/'DGL 4'!$B$27)*(1-EXP(-'DGL 4'!$B$27*D120))+ ('DGL 4'!$P$13/'DGL 4'!$B$28)*(1-EXP(-'DGL 4'!$B$28*D120))</f>
        <v>47109.474420807353</v>
      </c>
      <c r="M120" s="21">
        <f>(L120+Systeme!$S$17)/Systeme!$S$14</f>
        <v>23.554737210403676</v>
      </c>
      <c r="O120" s="8">
        <f>('DGL 4'!$P$15/'DGL 4'!$B$26)*(1-EXP(-'DGL 4'!$B$26*D120)) + ('DGL 4'!$P$16/'DGL 4'!$B$27)*(1-EXP(-'DGL 4'!$B$27*D120))+ ('DGL 4'!$P$17/'DGL 4'!$B$28)*(1-EXP(-'DGL 4'!$B$28*D120))</f>
        <v>35988.546318732071</v>
      </c>
      <c r="P120" s="21">
        <f>(O120+Systeme!$AA$17)/Systeme!$AA$14</f>
        <v>17.994273159366035</v>
      </c>
    </row>
    <row r="121" spans="1:16" x14ac:dyDescent="0.25">
      <c r="A121" s="4">
        <f t="shared" si="1"/>
        <v>119</v>
      </c>
      <c r="D121" s="19">
        <f>A121*0.001 *Systeme!$G$4</f>
        <v>11.9</v>
      </c>
      <c r="F121" s="8">
        <f>('DGL 4'!$P$3/'DGL 4'!$B$26)*(1-EXP(-'DGL 4'!$B$26*D121)) + ('DGL 4'!$P$4/'DGL 4'!$B$27)*(1-EXP(-'DGL 4'!$B$27*D121))+ ('DGL 4'!$P$5/'DGL 4'!$B$28)*(1-EXP(-'DGL 4'!$B$28*D121))</f>
        <v>-136239.81033845912</v>
      </c>
      <c r="G121" s="21">
        <f>(F121+Systeme!$C$17)/Systeme!$C$14</f>
        <v>31.880094830770439</v>
      </c>
      <c r="I121" s="8">
        <f>('DGL 4'!$P$7/'DGL 4'!$B$26)*(1-EXP(-'DGL 4'!$B$26*D121)) + ('DGL 4'!$P$8/'DGL 4'!$B$27)*(1-EXP(-'DGL 4'!$B$27*D121))+ ('DGL 4'!$P$9/'DGL 4'!$B$28)*(1-EXP(-'DGL 4'!$B$28*D121))</f>
        <v>52598.694249025277</v>
      </c>
      <c r="J121" s="21">
        <f>(I121+Systeme!$K$17)/Systeme!$K$14</f>
        <v>26.299347124512639</v>
      </c>
      <c r="L121" s="8">
        <f>('DGL 4'!$P$11/'DGL 4'!$B$26)*(1-EXP(-'DGL 4'!$B$26*D121)) + ('DGL 4'!$P$12/'DGL 4'!$B$27)*(1-EXP(-'DGL 4'!$B$27*D121))+ ('DGL 4'!$P$13/'DGL 4'!$B$28)*(1-EXP(-'DGL 4'!$B$28*D121))</f>
        <v>47181.117604491999</v>
      </c>
      <c r="M121" s="21">
        <f>(L121+Systeme!$S$17)/Systeme!$S$14</f>
        <v>23.590558802246001</v>
      </c>
      <c r="O121" s="8">
        <f>('DGL 4'!$P$15/'DGL 4'!$B$26)*(1-EXP(-'DGL 4'!$B$26*D121)) + ('DGL 4'!$P$16/'DGL 4'!$B$27)*(1-EXP(-'DGL 4'!$B$27*D121))+ ('DGL 4'!$P$17/'DGL 4'!$B$28)*(1-EXP(-'DGL 4'!$B$28*D121))</f>
        <v>36459.998484941869</v>
      </c>
      <c r="P121" s="21">
        <f>(O121+Systeme!$AA$17)/Systeme!$AA$14</f>
        <v>18.229999242470935</v>
      </c>
    </row>
    <row r="122" spans="1:16" x14ac:dyDescent="0.25">
      <c r="A122" s="4">
        <f t="shared" si="1"/>
        <v>120</v>
      </c>
      <c r="D122" s="19">
        <f>A122*0.001 *Systeme!$G$4</f>
        <v>12</v>
      </c>
      <c r="F122" s="8">
        <f>('DGL 4'!$P$3/'DGL 4'!$B$26)*(1-EXP(-'DGL 4'!$B$26*D122)) + ('DGL 4'!$P$4/'DGL 4'!$B$27)*(1-EXP(-'DGL 4'!$B$27*D122))+ ('DGL 4'!$P$5/'DGL 4'!$B$28)*(1-EXP(-'DGL 4'!$B$28*D122))</f>
        <v>-136821.87723349564</v>
      </c>
      <c r="G122" s="21">
        <f>(F122+Systeme!$C$17)/Systeme!$C$14</f>
        <v>31.589061383252179</v>
      </c>
      <c r="I122" s="8">
        <f>('DGL 4'!$P$7/'DGL 4'!$B$26)*(1-EXP(-'DGL 4'!$B$26*D122)) + ('DGL 4'!$P$8/'DGL 4'!$B$27)*(1-EXP(-'DGL 4'!$B$27*D122))+ ('DGL 4'!$P$9/'DGL 4'!$B$28)*(1-EXP(-'DGL 4'!$B$28*D122))</f>
        <v>52640.336261840159</v>
      </c>
      <c r="J122" s="21">
        <f>(I122+Systeme!$K$17)/Systeme!$K$14</f>
        <v>26.320168130920081</v>
      </c>
      <c r="L122" s="8">
        <f>('DGL 4'!$P$11/'DGL 4'!$B$26)*(1-EXP(-'DGL 4'!$B$26*D122)) + ('DGL 4'!$P$12/'DGL 4'!$B$27)*(1-EXP(-'DGL 4'!$B$27*D122))+ ('DGL 4'!$P$13/'DGL 4'!$B$28)*(1-EXP(-'DGL 4'!$B$28*D122))</f>
        <v>47249.390825999391</v>
      </c>
      <c r="M122" s="21">
        <f>(L122+Systeme!$S$17)/Systeme!$S$14</f>
        <v>23.624695412999696</v>
      </c>
      <c r="O122" s="8">
        <f>('DGL 4'!$P$15/'DGL 4'!$B$26)*(1-EXP(-'DGL 4'!$B$26*D122)) + ('DGL 4'!$P$16/'DGL 4'!$B$27)*(1-EXP(-'DGL 4'!$B$27*D122))+ ('DGL 4'!$P$17/'DGL 4'!$B$28)*(1-EXP(-'DGL 4'!$B$28*D122))</f>
        <v>36932.150145656124</v>
      </c>
      <c r="P122" s="21">
        <f>(O122+Systeme!$AA$17)/Systeme!$AA$14</f>
        <v>18.466075072828062</v>
      </c>
    </row>
    <row r="123" spans="1:16" x14ac:dyDescent="0.25">
      <c r="A123" s="4">
        <f t="shared" si="1"/>
        <v>121</v>
      </c>
      <c r="D123" s="19">
        <f>A123*0.001 *Systeme!$G$4</f>
        <v>12.1</v>
      </c>
      <c r="F123" s="8">
        <f>('DGL 4'!$P$3/'DGL 4'!$B$26)*(1-EXP(-'DGL 4'!$B$26*D123)) + ('DGL 4'!$P$4/'DGL 4'!$B$27)*(1-EXP(-'DGL 4'!$B$27*D123))+ ('DGL 4'!$P$5/'DGL 4'!$B$28)*(1-EXP(-'DGL 4'!$B$28*D123))</f>
        <v>-137398.11261812187</v>
      </c>
      <c r="G123" s="21">
        <f>(F123+Systeme!$C$17)/Systeme!$C$14</f>
        <v>31.300943690939064</v>
      </c>
      <c r="I123" s="8">
        <f>('DGL 4'!$P$7/'DGL 4'!$B$26)*(1-EXP(-'DGL 4'!$B$26*D123)) + ('DGL 4'!$P$8/'DGL 4'!$B$27)*(1-EXP(-'DGL 4'!$B$27*D123))+ ('DGL 4'!$P$9/'DGL 4'!$B$28)*(1-EXP(-'DGL 4'!$B$28*D123))</f>
        <v>52678.802570276624</v>
      </c>
      <c r="J123" s="21">
        <f>(I123+Systeme!$K$17)/Systeme!$K$14</f>
        <v>26.339401285138312</v>
      </c>
      <c r="L123" s="8">
        <f>('DGL 4'!$P$11/'DGL 4'!$B$26)*(1-EXP(-'DGL 4'!$B$26*D123)) + ('DGL 4'!$P$12/'DGL 4'!$B$27)*(1-EXP(-'DGL 4'!$B$27*D123))+ ('DGL 4'!$P$13/'DGL 4'!$B$28)*(1-EXP(-'DGL 4'!$B$28*D123))</f>
        <v>47314.34220557833</v>
      </c>
      <c r="M123" s="21">
        <f>(L123+Systeme!$S$17)/Systeme!$S$14</f>
        <v>23.657171102789164</v>
      </c>
      <c r="O123" s="8">
        <f>('DGL 4'!$P$15/'DGL 4'!$B$26)*(1-EXP(-'DGL 4'!$B$26*D123)) + ('DGL 4'!$P$16/'DGL 4'!$B$27)*(1-EXP(-'DGL 4'!$B$27*D123))+ ('DGL 4'!$P$17/'DGL 4'!$B$28)*(1-EXP(-'DGL 4'!$B$28*D123))</f>
        <v>37404.967842266953</v>
      </c>
      <c r="P123" s="21">
        <f>(O123+Systeme!$AA$17)/Systeme!$AA$14</f>
        <v>18.702483921133478</v>
      </c>
    </row>
    <row r="124" spans="1:16" x14ac:dyDescent="0.25">
      <c r="A124" s="4">
        <f t="shared" si="1"/>
        <v>122</v>
      </c>
      <c r="D124" s="19">
        <f>A124*0.001 *Systeme!$G$4</f>
        <v>12.2</v>
      </c>
      <c r="F124" s="8">
        <f>('DGL 4'!$P$3/'DGL 4'!$B$26)*(1-EXP(-'DGL 4'!$B$26*D124)) + ('DGL 4'!$P$4/'DGL 4'!$B$27)*(1-EXP(-'DGL 4'!$B$27*D124))+ ('DGL 4'!$P$5/'DGL 4'!$B$28)*(1-EXP(-'DGL 4'!$B$28*D124))</f>
        <v>-137968.57765344781</v>
      </c>
      <c r="G124" s="21">
        <f>(F124+Systeme!$C$17)/Systeme!$C$14</f>
        <v>31.015711173276095</v>
      </c>
      <c r="I124" s="8">
        <f>('DGL 4'!$P$7/'DGL 4'!$B$26)*(1-EXP(-'DGL 4'!$B$26*D124)) + ('DGL 4'!$P$8/'DGL 4'!$B$27)*(1-EXP(-'DGL 4'!$B$27*D124))+ ('DGL 4'!$P$9/'DGL 4'!$B$28)*(1-EXP(-'DGL 4'!$B$28*D124))</f>
        <v>52714.139769323017</v>
      </c>
      <c r="J124" s="21">
        <f>(I124+Systeme!$K$17)/Systeme!$K$14</f>
        <v>26.357069884661509</v>
      </c>
      <c r="L124" s="8">
        <f>('DGL 4'!$P$11/'DGL 4'!$B$26)*(1-EXP(-'DGL 4'!$B$26*D124)) + ('DGL 4'!$P$12/'DGL 4'!$B$27)*(1-EXP(-'DGL 4'!$B$27*D124))+ ('DGL 4'!$P$13/'DGL 4'!$B$28)*(1-EXP(-'DGL 4'!$B$28*D124))</f>
        <v>47376.019289627206</v>
      </c>
      <c r="M124" s="21">
        <f>(L124+Systeme!$S$17)/Systeme!$S$14</f>
        <v>23.688009644813604</v>
      </c>
      <c r="O124" s="8">
        <f>('DGL 4'!$P$15/'DGL 4'!$B$26)*(1-EXP(-'DGL 4'!$B$26*D124)) + ('DGL 4'!$P$16/'DGL 4'!$B$27)*(1-EXP(-'DGL 4'!$B$27*D124))+ ('DGL 4'!$P$17/'DGL 4'!$B$28)*(1-EXP(-'DGL 4'!$B$28*D124))</f>
        <v>37878.418594497591</v>
      </c>
      <c r="P124" s="21">
        <f>(O124+Systeme!$AA$17)/Systeme!$AA$14</f>
        <v>18.939209297248794</v>
      </c>
    </row>
    <row r="125" spans="1:16" x14ac:dyDescent="0.25">
      <c r="A125" s="4">
        <f t="shared" si="1"/>
        <v>123</v>
      </c>
      <c r="D125" s="19">
        <f>A125*0.001 *Systeme!$G$4</f>
        <v>12.3</v>
      </c>
      <c r="F125" s="8">
        <f>('DGL 4'!$P$3/'DGL 4'!$B$26)*(1-EXP(-'DGL 4'!$B$26*D125)) + ('DGL 4'!$P$4/'DGL 4'!$B$27)*(1-EXP(-'DGL 4'!$B$27*D125))+ ('DGL 4'!$P$5/'DGL 4'!$B$28)*(1-EXP(-'DGL 4'!$B$28*D125))</f>
        <v>-138533.33284593702</v>
      </c>
      <c r="G125" s="21">
        <f>(F125+Systeme!$C$17)/Systeme!$C$14</f>
        <v>30.733333577031487</v>
      </c>
      <c r="I125" s="8">
        <f>('DGL 4'!$P$7/'DGL 4'!$B$26)*(1-EXP(-'DGL 4'!$B$26*D125)) + ('DGL 4'!$P$8/'DGL 4'!$B$27)*(1-EXP(-'DGL 4'!$B$27*D125))+ ('DGL 4'!$P$9/'DGL 4'!$B$28)*(1-EXP(-'DGL 4'!$B$28*D125))</f>
        <v>52746.393894086272</v>
      </c>
      <c r="J125" s="21">
        <f>(I125+Systeme!$K$17)/Systeme!$K$14</f>
        <v>26.373196947043137</v>
      </c>
      <c r="L125" s="8">
        <f>('DGL 4'!$P$11/'DGL 4'!$B$26)*(1-EXP(-'DGL 4'!$B$26*D125)) + ('DGL 4'!$P$12/'DGL 4'!$B$27)*(1-EXP(-'DGL 4'!$B$27*D125))+ ('DGL 4'!$P$13/'DGL 4'!$B$28)*(1-EXP(-'DGL 4'!$B$28*D125))</f>
        <v>47434.469057154434</v>
      </c>
      <c r="M125" s="21">
        <f>(L125+Systeme!$S$17)/Systeme!$S$14</f>
        <v>23.717234528577219</v>
      </c>
      <c r="O125" s="8">
        <f>('DGL 4'!$P$15/'DGL 4'!$B$26)*(1-EXP(-'DGL 4'!$B$26*D125)) + ('DGL 4'!$P$16/'DGL 4'!$B$27)*(1-EXP(-'DGL 4'!$B$27*D125))+ ('DGL 4'!$P$17/'DGL 4'!$B$28)*(1-EXP(-'DGL 4'!$B$28*D125))</f>
        <v>38352.469894696362</v>
      </c>
      <c r="P125" s="21">
        <f>(O125+Systeme!$AA$17)/Systeme!$AA$14</f>
        <v>19.176234947348181</v>
      </c>
    </row>
    <row r="126" spans="1:16" x14ac:dyDescent="0.25">
      <c r="A126" s="4">
        <f t="shared" si="1"/>
        <v>124</v>
      </c>
      <c r="D126" s="19">
        <f>A126*0.001 *Systeme!$G$4</f>
        <v>12.4</v>
      </c>
      <c r="F126" s="8">
        <f>('DGL 4'!$P$3/'DGL 4'!$B$26)*(1-EXP(-'DGL 4'!$B$26*D126)) + ('DGL 4'!$P$4/'DGL 4'!$B$27)*(1-EXP(-'DGL 4'!$B$27*D126))+ ('DGL 4'!$P$5/'DGL 4'!$B$28)*(1-EXP(-'DGL 4'!$B$28*D126))</f>
        <v>-139092.43805447439</v>
      </c>
      <c r="G126" s="21">
        <f>(F126+Systeme!$C$17)/Systeme!$C$14</f>
        <v>30.453780972762804</v>
      </c>
      <c r="I126" s="8">
        <f>('DGL 4'!$P$7/'DGL 4'!$B$26)*(1-EXP(-'DGL 4'!$B$26*D126)) + ('DGL 4'!$P$8/'DGL 4'!$B$27)*(1-EXP(-'DGL 4'!$B$27*D126))+ ('DGL 4'!$P$9/'DGL 4'!$B$28)*(1-EXP(-'DGL 4'!$B$28*D126))</f>
        <v>52775.610426112202</v>
      </c>
      <c r="J126" s="21">
        <f>(I126+Systeme!$K$17)/Systeme!$K$14</f>
        <v>26.387805213056101</v>
      </c>
      <c r="L126" s="8">
        <f>('DGL 4'!$P$11/'DGL 4'!$B$26)*(1-EXP(-'DGL 4'!$B$26*D126)) + ('DGL 4'!$P$12/'DGL 4'!$B$27)*(1-EXP(-'DGL 4'!$B$27*D126))+ ('DGL 4'!$P$13/'DGL 4'!$B$28)*(1-EXP(-'DGL 4'!$B$28*D126))</f>
        <v>47489.737926167843</v>
      </c>
      <c r="M126" s="21">
        <f>(L126+Systeme!$S$17)/Systeme!$S$14</f>
        <v>23.74486896308392</v>
      </c>
      <c r="O126" s="8">
        <f>('DGL 4'!$P$15/'DGL 4'!$B$26)*(1-EXP(-'DGL 4'!$B$26*D126)) + ('DGL 4'!$P$16/'DGL 4'!$B$27)*(1-EXP(-'DGL 4'!$B$27*D126))+ ('DGL 4'!$P$17/'DGL 4'!$B$28)*(1-EXP(-'DGL 4'!$B$28*D126))</f>
        <v>38827.089702194338</v>
      </c>
      <c r="P126" s="21">
        <f>(O126+Systeme!$AA$17)/Systeme!$AA$14</f>
        <v>19.413544851097168</v>
      </c>
    </row>
    <row r="127" spans="1:16" x14ac:dyDescent="0.25">
      <c r="A127" s="4">
        <f t="shared" si="1"/>
        <v>125</v>
      </c>
      <c r="D127" s="19">
        <f>A127*0.001 *Systeme!$G$4</f>
        <v>12.5</v>
      </c>
      <c r="F127" s="8">
        <f>('DGL 4'!$P$3/'DGL 4'!$B$26)*(1-EXP(-'DGL 4'!$B$26*D127)) + ('DGL 4'!$P$4/'DGL 4'!$B$27)*(1-EXP(-'DGL 4'!$B$27*D127))+ ('DGL 4'!$P$5/'DGL 4'!$B$28)*(1-EXP(-'DGL 4'!$B$28*D127))</f>
        <v>-139645.95249735724</v>
      </c>
      <c r="G127" s="21">
        <f>(F127+Systeme!$C$17)/Systeme!$C$14</f>
        <v>30.177023751321379</v>
      </c>
      <c r="I127" s="8">
        <f>('DGL 4'!$P$7/'DGL 4'!$B$26)*(1-EXP(-'DGL 4'!$B$26*D127)) + ('DGL 4'!$P$8/'DGL 4'!$B$27)*(1-EXP(-'DGL 4'!$B$27*D127))+ ('DGL 4'!$P$9/'DGL 4'!$B$28)*(1-EXP(-'DGL 4'!$B$28*D127))</f>
        <v>52801.834299636204</v>
      </c>
      <c r="J127" s="21">
        <f>(I127+Systeme!$K$17)/Systeme!$K$14</f>
        <v>26.400917149818103</v>
      </c>
      <c r="L127" s="8">
        <f>('DGL 4'!$P$11/'DGL 4'!$B$26)*(1-EXP(-'DGL 4'!$B$26*D127)) + ('DGL 4'!$P$12/'DGL 4'!$B$27)*(1-EXP(-'DGL 4'!$B$27*D127))+ ('DGL 4'!$P$13/'DGL 4'!$B$28)*(1-EXP(-'DGL 4'!$B$28*D127))</f>
        <v>47541.871759993577</v>
      </c>
      <c r="M127" s="21">
        <f>(L127+Systeme!$S$17)/Systeme!$S$14</f>
        <v>23.770935879996788</v>
      </c>
      <c r="O127" s="8">
        <f>('DGL 4'!$P$15/'DGL 4'!$B$26)*(1-EXP(-'DGL 4'!$B$26*D127)) + ('DGL 4'!$P$16/'DGL 4'!$B$27)*(1-EXP(-'DGL 4'!$B$27*D127))+ ('DGL 4'!$P$17/'DGL 4'!$B$28)*(1-EXP(-'DGL 4'!$B$28*D127))</f>
        <v>39302.246437727474</v>
      </c>
      <c r="P127" s="21">
        <f>(O127+Systeme!$AA$17)/Systeme!$AA$14</f>
        <v>19.651123218863738</v>
      </c>
    </row>
    <row r="128" spans="1:16" x14ac:dyDescent="0.25">
      <c r="A128" s="4">
        <f t="shared" si="1"/>
        <v>126</v>
      </c>
      <c r="D128" s="19">
        <f>A128*0.001 *Systeme!$G$4</f>
        <v>12.6</v>
      </c>
      <c r="F128" s="8">
        <f>('DGL 4'!$P$3/'DGL 4'!$B$26)*(1-EXP(-'DGL 4'!$B$26*D128)) + ('DGL 4'!$P$4/'DGL 4'!$B$27)*(1-EXP(-'DGL 4'!$B$27*D128))+ ('DGL 4'!$P$5/'DGL 4'!$B$28)*(1-EXP(-'DGL 4'!$B$28*D128))</f>
        <v>-140193.93475921094</v>
      </c>
      <c r="G128" s="21">
        <f>(F128+Systeme!$C$17)/Systeme!$C$14</f>
        <v>29.90303262039453</v>
      </c>
      <c r="I128" s="8">
        <f>('DGL 4'!$P$7/'DGL 4'!$B$26)*(1-EXP(-'DGL 4'!$B$26*D128)) + ('DGL 4'!$P$8/'DGL 4'!$B$27)*(1-EXP(-'DGL 4'!$B$27*D128))+ ('DGL 4'!$P$9/'DGL 4'!$B$28)*(1-EXP(-'DGL 4'!$B$28*D128))</f>
        <v>52825.109907764971</v>
      </c>
      <c r="J128" s="21">
        <f>(I128+Systeme!$K$17)/Systeme!$K$14</f>
        <v>26.412554953882484</v>
      </c>
      <c r="L128" s="8">
        <f>('DGL 4'!$P$11/'DGL 4'!$B$26)*(1-EXP(-'DGL 4'!$B$26*D128)) + ('DGL 4'!$P$12/'DGL 4'!$B$27)*(1-EXP(-'DGL 4'!$B$27*D128))+ ('DGL 4'!$P$13/'DGL 4'!$B$28)*(1-EXP(-'DGL 4'!$B$28*D128))</f>
        <v>47590.915873525315</v>
      </c>
      <c r="M128" s="21">
        <f>(L128+Systeme!$S$17)/Systeme!$S$14</f>
        <v>23.795457936762656</v>
      </c>
      <c r="O128" s="8">
        <f>('DGL 4'!$P$15/'DGL 4'!$B$26)*(1-EXP(-'DGL 4'!$B$26*D128)) + ('DGL 4'!$P$16/'DGL 4'!$B$27)*(1-EXP(-'DGL 4'!$B$27*D128))+ ('DGL 4'!$P$17/'DGL 4'!$B$28)*(1-EXP(-'DGL 4'!$B$28*D128))</f>
        <v>39777.90897792067</v>
      </c>
      <c r="P128" s="21">
        <f>(O128+Systeme!$AA$17)/Systeme!$AA$14</f>
        <v>19.888954488960334</v>
      </c>
    </row>
    <row r="129" spans="1:16" x14ac:dyDescent="0.25">
      <c r="A129" s="4">
        <f t="shared" si="1"/>
        <v>127</v>
      </c>
      <c r="D129" s="19">
        <f>A129*0.001 *Systeme!$G$4</f>
        <v>12.7</v>
      </c>
      <c r="F129" s="8">
        <f>('DGL 4'!$P$3/'DGL 4'!$B$26)*(1-EXP(-'DGL 4'!$B$26*D129)) + ('DGL 4'!$P$4/'DGL 4'!$B$27)*(1-EXP(-'DGL 4'!$B$27*D129))+ ('DGL 4'!$P$5/'DGL 4'!$B$28)*(1-EXP(-'DGL 4'!$B$28*D129))</f>
        <v>-140736.44279782928</v>
      </c>
      <c r="G129" s="21">
        <f>(F129+Systeme!$C$17)/Systeme!$C$14</f>
        <v>29.631778601085358</v>
      </c>
      <c r="I129" s="8">
        <f>('DGL 4'!$P$7/'DGL 4'!$B$26)*(1-EXP(-'DGL 4'!$B$26*D129)) + ('DGL 4'!$P$8/'DGL 4'!$B$27)*(1-EXP(-'DGL 4'!$B$27*D129))+ ('DGL 4'!$P$9/'DGL 4'!$B$28)*(1-EXP(-'DGL 4'!$B$28*D129))</f>
        <v>52845.48110859</v>
      </c>
      <c r="J129" s="21">
        <f>(I129+Systeme!$K$17)/Systeme!$K$14</f>
        <v>26.422740554295</v>
      </c>
      <c r="L129" s="8">
        <f>('DGL 4'!$P$11/'DGL 4'!$B$26)*(1-EXP(-'DGL 4'!$B$26*D129)) + ('DGL 4'!$P$12/'DGL 4'!$B$27)*(1-EXP(-'DGL 4'!$B$27*D129))+ ('DGL 4'!$P$13/'DGL 4'!$B$28)*(1-EXP(-'DGL 4'!$B$28*D129))</f>
        <v>47636.915039404907</v>
      </c>
      <c r="M129" s="21">
        <f>(L129+Systeme!$S$17)/Systeme!$S$14</f>
        <v>23.818457519702452</v>
      </c>
      <c r="O129" s="8">
        <f>('DGL 4'!$P$15/'DGL 4'!$B$26)*(1-EXP(-'DGL 4'!$B$26*D129)) + ('DGL 4'!$P$16/'DGL 4'!$B$27)*(1-EXP(-'DGL 4'!$B$27*D129))+ ('DGL 4'!$P$17/'DGL 4'!$B$28)*(1-EXP(-'DGL 4'!$B$28*D129))</f>
        <v>40254.046649834389</v>
      </c>
      <c r="P129" s="21">
        <f>(O129+Systeme!$AA$17)/Systeme!$AA$14</f>
        <v>20.127023324917193</v>
      </c>
    </row>
    <row r="130" spans="1:16" x14ac:dyDescent="0.25">
      <c r="A130" s="4">
        <f t="shared" si="1"/>
        <v>128</v>
      </c>
      <c r="D130" s="19">
        <f>A130*0.001 *Systeme!$G$4</f>
        <v>12.8</v>
      </c>
      <c r="F130" s="8">
        <f>('DGL 4'!$P$3/'DGL 4'!$B$26)*(1-EXP(-'DGL 4'!$B$26*D130)) + ('DGL 4'!$P$4/'DGL 4'!$B$27)*(1-EXP(-'DGL 4'!$B$27*D130))+ ('DGL 4'!$P$5/'DGL 4'!$B$28)*(1-EXP(-'DGL 4'!$B$28*D130))</f>
        <v>-141273.53395094097</v>
      </c>
      <c r="G130" s="21">
        <f>(F130+Systeme!$C$17)/Systeme!$C$14</f>
        <v>29.363233024529517</v>
      </c>
      <c r="I130" s="8">
        <f>('DGL 4'!$P$7/'DGL 4'!$B$26)*(1-EXP(-'DGL 4'!$B$26*D130)) + ('DGL 4'!$P$8/'DGL 4'!$B$27)*(1-EXP(-'DGL 4'!$B$27*D130))+ ('DGL 4'!$P$9/'DGL 4'!$B$28)*(1-EXP(-'DGL 4'!$B$28*D130))</f>
        <v>52862.99123123358</v>
      </c>
      <c r="J130" s="21">
        <f>(I130+Systeme!$K$17)/Systeme!$K$14</f>
        <v>26.43149561561679</v>
      </c>
      <c r="L130" s="8">
        <f>('DGL 4'!$P$11/'DGL 4'!$B$26)*(1-EXP(-'DGL 4'!$B$26*D130)) + ('DGL 4'!$P$12/'DGL 4'!$B$27)*(1-EXP(-'DGL 4'!$B$27*D130))+ ('DGL 4'!$P$13/'DGL 4'!$B$28)*(1-EXP(-'DGL 4'!$B$28*D130))</f>
        <v>47679.913494134424</v>
      </c>
      <c r="M130" s="21">
        <f>(L130+Systeme!$S$17)/Systeme!$S$14</f>
        <v>23.839956747067212</v>
      </c>
      <c r="O130" s="8">
        <f>('DGL 4'!$P$15/'DGL 4'!$B$26)*(1-EXP(-'DGL 4'!$B$26*D130)) + ('DGL 4'!$P$16/'DGL 4'!$B$27)*(1-EXP(-'DGL 4'!$B$27*D130))+ ('DGL 4'!$P$17/'DGL 4'!$B$28)*(1-EXP(-'DGL 4'!$B$28*D130))</f>
        <v>40730.629225572979</v>
      </c>
      <c r="P130" s="21">
        <f>(O130+Systeme!$AA$17)/Systeme!$AA$14</f>
        <v>20.365314612786488</v>
      </c>
    </row>
    <row r="131" spans="1:16" x14ac:dyDescent="0.25">
      <c r="A131" s="4">
        <f t="shared" si="1"/>
        <v>129</v>
      </c>
      <c r="D131" s="19">
        <f>A131*0.001 *Systeme!$G$4</f>
        <v>12.9</v>
      </c>
      <c r="F131" s="8">
        <f>('DGL 4'!$P$3/'DGL 4'!$B$26)*(1-EXP(-'DGL 4'!$B$26*D131)) + ('DGL 4'!$P$4/'DGL 4'!$B$27)*(1-EXP(-'DGL 4'!$B$27*D131))+ ('DGL 4'!$P$5/'DGL 4'!$B$28)*(1-EXP(-'DGL 4'!$B$28*D131))</f>
        <v>-141805.26494290266</v>
      </c>
      <c r="G131" s="21">
        <f>(F131+Systeme!$C$17)/Systeme!$C$14</f>
        <v>29.097367528548666</v>
      </c>
      <c r="I131" s="8">
        <f>('DGL 4'!$P$7/'DGL 4'!$B$26)*(1-EXP(-'DGL 4'!$B$26*D131)) + ('DGL 4'!$P$8/'DGL 4'!$B$27)*(1-EXP(-'DGL 4'!$B$27*D131))+ ('DGL 4'!$P$9/'DGL 4'!$B$28)*(1-EXP(-'DGL 4'!$B$28*D131))</f>
        <v>52877.683081828247</v>
      </c>
      <c r="J131" s="21">
        <f>(I131+Systeme!$K$17)/Systeme!$K$14</f>
        <v>26.438841540914122</v>
      </c>
      <c r="L131" s="8">
        <f>('DGL 4'!$P$11/'DGL 4'!$B$26)*(1-EXP(-'DGL 4'!$B$26*D131)) + ('DGL 4'!$P$12/'DGL 4'!$B$27)*(1-EXP(-'DGL 4'!$B$27*D131))+ ('DGL 4'!$P$13/'DGL 4'!$B$28)*(1-EXP(-'DGL 4'!$B$28*D131))</f>
        <v>47719.954944121273</v>
      </c>
      <c r="M131" s="21">
        <f>(L131+Systeme!$S$17)/Systeme!$S$14</f>
        <v>23.859977472060635</v>
      </c>
      <c r="O131" s="8">
        <f>('DGL 4'!$P$15/'DGL 4'!$B$26)*(1-EXP(-'DGL 4'!$B$26*D131)) + ('DGL 4'!$P$16/'DGL 4'!$B$27)*(1-EXP(-'DGL 4'!$B$27*D131))+ ('DGL 4'!$P$17/'DGL 4'!$B$28)*(1-EXP(-'DGL 4'!$B$28*D131))</f>
        <v>41207.626916953159</v>
      </c>
      <c r="P131" s="21">
        <f>(O131+Systeme!$AA$17)/Systeme!$AA$14</f>
        <v>20.60381345847658</v>
      </c>
    </row>
    <row r="132" spans="1:16" x14ac:dyDescent="0.25">
      <c r="A132" s="4">
        <f t="shared" si="1"/>
        <v>130</v>
      </c>
      <c r="D132" s="19">
        <f>A132*0.001 *Systeme!$G$4</f>
        <v>13</v>
      </c>
      <c r="F132" s="8">
        <f>('DGL 4'!$P$3/'DGL 4'!$B$26)*(1-EXP(-'DGL 4'!$B$26*D132)) + ('DGL 4'!$P$4/'DGL 4'!$B$27)*(1-EXP(-'DGL 4'!$B$27*D132))+ ('DGL 4'!$P$5/'DGL 4'!$B$28)*(1-EXP(-'DGL 4'!$B$28*D132))</f>
        <v>-142331.69189131967</v>
      </c>
      <c r="G132" s="21">
        <f>(F132+Systeme!$C$17)/Systeme!$C$14</f>
        <v>28.834154054340164</v>
      </c>
      <c r="I132" s="8">
        <f>('DGL 4'!$P$7/'DGL 4'!$B$26)*(1-EXP(-'DGL 4'!$B$26*D132)) + ('DGL 4'!$P$8/'DGL 4'!$B$27)*(1-EXP(-'DGL 4'!$B$27*D132))+ ('DGL 4'!$P$9/'DGL 4'!$B$28)*(1-EXP(-'DGL 4'!$B$28*D132))</f>
        <v>52889.598949430045</v>
      </c>
      <c r="J132" s="21">
        <f>(I132+Systeme!$K$17)/Systeme!$K$14</f>
        <v>26.444799474715023</v>
      </c>
      <c r="L132" s="8">
        <f>('DGL 4'!$P$11/'DGL 4'!$B$26)*(1-EXP(-'DGL 4'!$B$26*D132)) + ('DGL 4'!$P$12/'DGL 4'!$B$27)*(1-EXP(-'DGL 4'!$B$27*D132))+ ('DGL 4'!$P$13/'DGL 4'!$B$28)*(1-EXP(-'DGL 4'!$B$28*D132))</f>
        <v>47757.082571656429</v>
      </c>
      <c r="M132" s="21">
        <f>(L132+Systeme!$S$17)/Systeme!$S$14</f>
        <v>23.878541285828213</v>
      </c>
      <c r="O132" s="8">
        <f>('DGL 4'!$P$15/'DGL 4'!$B$26)*(1-EXP(-'DGL 4'!$B$26*D132)) + ('DGL 4'!$P$16/'DGL 4'!$B$27)*(1-EXP(-'DGL 4'!$B$27*D132))+ ('DGL 4'!$P$17/'DGL 4'!$B$28)*(1-EXP(-'DGL 4'!$B$28*D132))</f>
        <v>41685.010370233227</v>
      </c>
      <c r="P132" s="21">
        <f>(O132+Systeme!$AA$17)/Systeme!$AA$14</f>
        <v>20.842505185116615</v>
      </c>
    </row>
    <row r="133" spans="1:16" x14ac:dyDescent="0.25">
      <c r="A133" s="4">
        <f t="shared" ref="A133:A196" si="2">A132+1</f>
        <v>131</v>
      </c>
      <c r="D133" s="19">
        <f>A133*0.001 *Systeme!$G$4</f>
        <v>13.100000000000001</v>
      </c>
      <c r="F133" s="8">
        <f>('DGL 4'!$P$3/'DGL 4'!$B$26)*(1-EXP(-'DGL 4'!$B$26*D133)) + ('DGL 4'!$P$4/'DGL 4'!$B$27)*(1-EXP(-'DGL 4'!$B$27*D133))+ ('DGL 4'!$P$5/'DGL 4'!$B$28)*(1-EXP(-'DGL 4'!$B$28*D133))</f>
        <v>-142852.8703135947</v>
      </c>
      <c r="G133" s="21">
        <f>(F133+Systeme!$C$17)/Systeme!$C$14</f>
        <v>28.57356484320265</v>
      </c>
      <c r="I133" s="8">
        <f>('DGL 4'!$P$7/'DGL 4'!$B$26)*(1-EXP(-'DGL 4'!$B$26*D133)) + ('DGL 4'!$P$8/'DGL 4'!$B$27)*(1-EXP(-'DGL 4'!$B$27*D133))+ ('DGL 4'!$P$9/'DGL 4'!$B$28)*(1-EXP(-'DGL 4'!$B$28*D133))</f>
        <v>52898.780611866561</v>
      </c>
      <c r="J133" s="21">
        <f>(I133+Systeme!$K$17)/Systeme!$K$14</f>
        <v>26.449390305933282</v>
      </c>
      <c r="L133" s="8">
        <f>('DGL 4'!$P$11/'DGL 4'!$B$26)*(1-EXP(-'DGL 4'!$B$26*D133)) + ('DGL 4'!$P$12/'DGL 4'!$B$27)*(1-EXP(-'DGL 4'!$B$27*D133))+ ('DGL 4'!$P$13/'DGL 4'!$B$28)*(1-EXP(-'DGL 4'!$B$28*D133))</f>
        <v>47791.339040826759</v>
      </c>
      <c r="M133" s="21">
        <f>(L133+Systeme!$S$17)/Systeme!$S$14</f>
        <v>23.895669520413378</v>
      </c>
      <c r="O133" s="8">
        <f>('DGL 4'!$P$15/'DGL 4'!$B$26)*(1-EXP(-'DGL 4'!$B$26*D133)) + ('DGL 4'!$P$16/'DGL 4'!$B$27)*(1-EXP(-'DGL 4'!$B$27*D133))+ ('DGL 4'!$P$17/'DGL 4'!$B$28)*(1-EXP(-'DGL 4'!$B$28*D133))</f>
        <v>42162.750660901365</v>
      </c>
      <c r="P133" s="21">
        <f>(O133+Systeme!$AA$17)/Systeme!$AA$14</f>
        <v>21.081375330450683</v>
      </c>
    </row>
    <row r="134" spans="1:16" x14ac:dyDescent="0.25">
      <c r="A134" s="4">
        <f t="shared" si="2"/>
        <v>132</v>
      </c>
      <c r="D134" s="19">
        <f>A134*0.001 *Systeme!$G$4</f>
        <v>13.200000000000001</v>
      </c>
      <c r="F134" s="8">
        <f>('DGL 4'!$P$3/'DGL 4'!$B$26)*(1-EXP(-'DGL 4'!$B$26*D134)) + ('DGL 4'!$P$4/'DGL 4'!$B$27)*(1-EXP(-'DGL 4'!$B$27*D134))+ ('DGL 4'!$P$5/'DGL 4'!$B$28)*(1-EXP(-'DGL 4'!$B$28*D134))</f>
        <v>-143368.85513340571</v>
      </c>
      <c r="G134" s="21">
        <f>(F134+Systeme!$C$17)/Systeme!$C$14</f>
        <v>28.315572433297145</v>
      </c>
      <c r="I134" s="8">
        <f>('DGL 4'!$P$7/'DGL 4'!$B$26)*(1-EXP(-'DGL 4'!$B$26*D134)) + ('DGL 4'!$P$8/'DGL 4'!$B$27)*(1-EXP(-'DGL 4'!$B$27*D134))+ ('DGL 4'!$P$9/'DGL 4'!$B$28)*(1-EXP(-'DGL 4'!$B$28*D134))</f>
        <v>52905.26934152063</v>
      </c>
      <c r="J134" s="21">
        <f>(I134+Systeme!$K$17)/Systeme!$K$14</f>
        <v>26.452634670760315</v>
      </c>
      <c r="L134" s="8">
        <f>('DGL 4'!$P$11/'DGL 4'!$B$26)*(1-EXP(-'DGL 4'!$B$26*D134)) + ('DGL 4'!$P$12/'DGL 4'!$B$27)*(1-EXP(-'DGL 4'!$B$27*D134))+ ('DGL 4'!$P$13/'DGL 4'!$B$28)*(1-EXP(-'DGL 4'!$B$28*D134))</f>
        <v>47822.766503362232</v>
      </c>
      <c r="M134" s="21">
        <f>(L134+Systeme!$S$17)/Systeme!$S$14</f>
        <v>23.911383251681116</v>
      </c>
      <c r="O134" s="8">
        <f>('DGL 4'!$P$15/'DGL 4'!$B$26)*(1-EXP(-'DGL 4'!$B$26*D134)) + ('DGL 4'!$P$16/'DGL 4'!$B$27)*(1-EXP(-'DGL 4'!$B$27*D134))+ ('DGL 4'!$P$17/'DGL 4'!$B$28)*(1-EXP(-'DGL 4'!$B$28*D134))</f>
        <v>42640.819288522878</v>
      </c>
      <c r="P134" s="21">
        <f>(O134+Systeme!$AA$17)/Systeme!$AA$14</f>
        <v>21.320409644261439</v>
      </c>
    </row>
    <row r="135" spans="1:16" x14ac:dyDescent="0.25">
      <c r="A135" s="4">
        <f t="shared" si="2"/>
        <v>133</v>
      </c>
      <c r="D135" s="19">
        <f>A135*0.001 *Systeme!$G$4</f>
        <v>13.3</v>
      </c>
      <c r="F135" s="8">
        <f>('DGL 4'!$P$3/'DGL 4'!$B$26)*(1-EXP(-'DGL 4'!$B$26*D135)) + ('DGL 4'!$P$4/'DGL 4'!$B$27)*(1-EXP(-'DGL 4'!$B$27*D135))+ ('DGL 4'!$P$5/'DGL 4'!$B$28)*(1-EXP(-'DGL 4'!$B$28*D135))</f>
        <v>-143879.70068711386</v>
      </c>
      <c r="G135" s="21">
        <f>(F135+Systeme!$C$17)/Systeme!$C$14</f>
        <v>28.06014965644307</v>
      </c>
      <c r="I135" s="8">
        <f>('DGL 4'!$P$7/'DGL 4'!$B$26)*(1-EXP(-'DGL 4'!$B$26*D135)) + ('DGL 4'!$P$8/'DGL 4'!$B$27)*(1-EXP(-'DGL 4'!$B$27*D135))+ ('DGL 4'!$P$9/'DGL 4'!$B$28)*(1-EXP(-'DGL 4'!$B$28*D135))</f>
        <v>52909.105911049803</v>
      </c>
      <c r="J135" s="21">
        <f>(I135+Systeme!$K$17)/Systeme!$K$14</f>
        <v>26.4545529555249</v>
      </c>
      <c r="L135" s="8">
        <f>('DGL 4'!$P$11/'DGL 4'!$B$26)*(1-EXP(-'DGL 4'!$B$26*D135)) + ('DGL 4'!$P$12/'DGL 4'!$B$27)*(1-EXP(-'DGL 4'!$B$27*D135))+ ('DGL 4'!$P$13/'DGL 4'!$B$28)*(1-EXP(-'DGL 4'!$B$28*D135))</f>
        <v>47851.406604418604</v>
      </c>
      <c r="M135" s="21">
        <f>(L135+Systeme!$S$17)/Systeme!$S$14</f>
        <v>23.925703302209303</v>
      </c>
      <c r="O135" s="8">
        <f>('DGL 4'!$P$15/'DGL 4'!$B$26)*(1-EXP(-'DGL 4'!$B$26*D135)) + ('DGL 4'!$P$16/'DGL 4'!$B$27)*(1-EXP(-'DGL 4'!$B$27*D135))+ ('DGL 4'!$P$17/'DGL 4'!$B$28)*(1-EXP(-'DGL 4'!$B$28*D135))</f>
        <v>43119.188171645495</v>
      </c>
      <c r="P135" s="21">
        <f>(O135+Systeme!$AA$17)/Systeme!$AA$14</f>
        <v>21.559594085822749</v>
      </c>
    </row>
    <row r="136" spans="1:16" x14ac:dyDescent="0.25">
      <c r="A136" s="4">
        <f t="shared" si="2"/>
        <v>134</v>
      </c>
      <c r="D136" s="19">
        <f>A136*0.001 *Systeme!$G$4</f>
        <v>13.4</v>
      </c>
      <c r="F136" s="8">
        <f>('DGL 4'!$P$3/'DGL 4'!$B$26)*(1-EXP(-'DGL 4'!$B$26*D136)) + ('DGL 4'!$P$4/'DGL 4'!$B$27)*(1-EXP(-'DGL 4'!$B$27*D136))+ ('DGL 4'!$P$5/'DGL 4'!$B$28)*(1-EXP(-'DGL 4'!$B$28*D136))</f>
        <v>-144385.46073010165</v>
      </c>
      <c r="G136" s="21">
        <f>(F136+Systeme!$C$17)/Systeme!$C$14</f>
        <v>27.807269634949176</v>
      </c>
      <c r="I136" s="8">
        <f>('DGL 4'!$P$7/'DGL 4'!$B$26)*(1-EXP(-'DGL 4'!$B$26*D136)) + ('DGL 4'!$P$8/'DGL 4'!$B$27)*(1-EXP(-'DGL 4'!$B$27*D136))+ ('DGL 4'!$P$9/'DGL 4'!$B$28)*(1-EXP(-'DGL 4'!$B$28*D136))</f>
        <v>52910.330599043038</v>
      </c>
      <c r="J136" s="21">
        <f>(I136+Systeme!$K$17)/Systeme!$K$14</f>
        <v>26.455165299521518</v>
      </c>
      <c r="L136" s="8">
        <f>('DGL 4'!$P$11/'DGL 4'!$B$26)*(1-EXP(-'DGL 4'!$B$26*D136)) + ('DGL 4'!$P$12/'DGL 4'!$B$27)*(1-EXP(-'DGL 4'!$B$27*D136))+ ('DGL 4'!$P$13/'DGL 4'!$B$28)*(1-EXP(-'DGL 4'!$B$28*D136))</f>
        <v>47877.300488296358</v>
      </c>
      <c r="M136" s="21">
        <f>(L136+Systeme!$S$17)/Systeme!$S$14</f>
        <v>23.938650244148178</v>
      </c>
      <c r="O136" s="8">
        <f>('DGL 4'!$P$15/'DGL 4'!$B$26)*(1-EXP(-'DGL 4'!$B$26*D136)) + ('DGL 4'!$P$16/'DGL 4'!$B$27)*(1-EXP(-'DGL 4'!$B$27*D136))+ ('DGL 4'!$P$17/'DGL 4'!$B$28)*(1-EXP(-'DGL 4'!$B$28*D136))</f>
        <v>43597.829642762255</v>
      </c>
      <c r="P136" s="21">
        <f>(O136+Systeme!$AA$17)/Systeme!$AA$14</f>
        <v>21.798914821381128</v>
      </c>
    </row>
    <row r="137" spans="1:16" x14ac:dyDescent="0.25">
      <c r="A137" s="4">
        <f t="shared" si="2"/>
        <v>135</v>
      </c>
      <c r="D137" s="19">
        <f>A137*0.001 *Systeme!$G$4</f>
        <v>13.5</v>
      </c>
      <c r="F137" s="8">
        <f>('DGL 4'!$P$3/'DGL 4'!$B$26)*(1-EXP(-'DGL 4'!$B$26*D137)) + ('DGL 4'!$P$4/'DGL 4'!$B$27)*(1-EXP(-'DGL 4'!$B$27*D137))+ ('DGL 4'!$P$5/'DGL 4'!$B$28)*(1-EXP(-'DGL 4'!$B$28*D137))</f>
        <v>-144886.18844304251</v>
      </c>
      <c r="G137" s="21">
        <f>(F137+Systeme!$C$17)/Systeme!$C$14</f>
        <v>27.556905778478743</v>
      </c>
      <c r="I137" s="8">
        <f>('DGL 4'!$P$7/'DGL 4'!$B$26)*(1-EXP(-'DGL 4'!$B$26*D137)) + ('DGL 4'!$P$8/'DGL 4'!$B$27)*(1-EXP(-'DGL 4'!$B$27*D137))+ ('DGL 4'!$P$9/'DGL 4'!$B$28)*(1-EXP(-'DGL 4'!$B$28*D137))</f>
        <v>52908.983195614681</v>
      </c>
      <c r="J137" s="21">
        <f>(I137+Systeme!$K$17)/Systeme!$K$14</f>
        <v>26.45449159780734</v>
      </c>
      <c r="L137" s="8">
        <f>('DGL 4'!$P$11/'DGL 4'!$B$26)*(1-EXP(-'DGL 4'!$B$26*D137)) + ('DGL 4'!$P$12/'DGL 4'!$B$27)*(1-EXP(-'DGL 4'!$B$27*D137))+ ('DGL 4'!$P$13/'DGL 4'!$B$28)*(1-EXP(-'DGL 4'!$B$28*D137))</f>
        <v>47900.488804096487</v>
      </c>
      <c r="M137" s="21">
        <f>(L137+Systeme!$S$17)/Systeme!$S$14</f>
        <v>23.950244402048245</v>
      </c>
      <c r="O137" s="8">
        <f>('DGL 4'!$P$15/'DGL 4'!$B$26)*(1-EXP(-'DGL 4'!$B$26*D137)) + ('DGL 4'!$P$16/'DGL 4'!$B$27)*(1-EXP(-'DGL 4'!$B$27*D137))+ ('DGL 4'!$P$17/'DGL 4'!$B$28)*(1-EXP(-'DGL 4'!$B$28*D137))</f>
        <v>44076.716443331403</v>
      </c>
      <c r="P137" s="21">
        <f>(O137+Systeme!$AA$17)/Systeme!$AA$14</f>
        <v>22.0383582216657</v>
      </c>
    </row>
    <row r="138" spans="1:16" x14ac:dyDescent="0.25">
      <c r="A138" s="4">
        <f t="shared" si="2"/>
        <v>136</v>
      </c>
      <c r="D138" s="19">
        <f>A138*0.001 *Systeme!$G$4</f>
        <v>13.600000000000001</v>
      </c>
      <c r="F138" s="8">
        <f>('DGL 4'!$P$3/'DGL 4'!$B$26)*(1-EXP(-'DGL 4'!$B$26*D138)) + ('DGL 4'!$P$4/'DGL 4'!$B$27)*(1-EXP(-'DGL 4'!$B$27*D138))+ ('DGL 4'!$P$5/'DGL 4'!$B$28)*(1-EXP(-'DGL 4'!$B$28*D138))</f>
        <v>-145381.93643810277</v>
      </c>
      <c r="G138" s="21">
        <f>(F138+Systeme!$C$17)/Systeme!$C$14</f>
        <v>27.309031780948615</v>
      </c>
      <c r="I138" s="8">
        <f>('DGL 4'!$P$7/'DGL 4'!$B$26)*(1-EXP(-'DGL 4'!$B$26*D138)) + ('DGL 4'!$P$8/'DGL 4'!$B$27)*(1-EXP(-'DGL 4'!$B$27*D138))+ ('DGL 4'!$P$9/'DGL 4'!$B$28)*(1-EXP(-'DGL 4'!$B$28*D138))</f>
        <v>52905.103007936792</v>
      </c>
      <c r="J138" s="21">
        <f>(I138+Systeme!$K$17)/Systeme!$K$14</f>
        <v>26.452551503968397</v>
      </c>
      <c r="L138" s="8">
        <f>('DGL 4'!$P$11/'DGL 4'!$B$26)*(1-EXP(-'DGL 4'!$B$26*D138)) + ('DGL 4'!$P$12/'DGL 4'!$B$27)*(1-EXP(-'DGL 4'!$B$27*D138))+ ('DGL 4'!$P$13/'DGL 4'!$B$28)*(1-EXP(-'DGL 4'!$B$28*D138))</f>
        <v>47921.011711313928</v>
      </c>
      <c r="M138" s="21">
        <f>(L138+Systeme!$S$17)/Systeme!$S$14</f>
        <v>23.960505855656965</v>
      </c>
      <c r="O138" s="8">
        <f>('DGL 4'!$P$15/'DGL 4'!$B$26)*(1-EXP(-'DGL 4'!$B$26*D138)) + ('DGL 4'!$P$16/'DGL 4'!$B$27)*(1-EXP(-'DGL 4'!$B$27*D138))+ ('DGL 4'!$P$17/'DGL 4'!$B$28)*(1-EXP(-'DGL 4'!$B$28*D138))</f>
        <v>44555.821718852108</v>
      </c>
      <c r="P138" s="21">
        <f>(O138+Systeme!$AA$17)/Systeme!$AA$14</f>
        <v>22.277910859426054</v>
      </c>
    </row>
    <row r="139" spans="1:16" x14ac:dyDescent="0.25">
      <c r="A139" s="4">
        <f t="shared" si="2"/>
        <v>137</v>
      </c>
      <c r="D139" s="19">
        <f>A139*0.001 *Systeme!$G$4</f>
        <v>13.700000000000001</v>
      </c>
      <c r="F139" s="8">
        <f>('DGL 4'!$P$3/'DGL 4'!$B$26)*(1-EXP(-'DGL 4'!$B$26*D139)) + ('DGL 4'!$P$4/'DGL 4'!$B$27)*(1-EXP(-'DGL 4'!$B$27*D139))+ ('DGL 4'!$P$5/'DGL 4'!$B$28)*(1-EXP(-'DGL 4'!$B$28*D139))</f>
        <v>-145872.75676507602</v>
      </c>
      <c r="G139" s="21">
        <f>(F139+Systeme!$C$17)/Systeme!$C$14</f>
        <v>27.06362161746199</v>
      </c>
      <c r="I139" s="8">
        <f>('DGL 4'!$P$7/'DGL 4'!$B$26)*(1-EXP(-'DGL 4'!$B$26*D139)) + ('DGL 4'!$P$8/'DGL 4'!$B$27)*(1-EXP(-'DGL 4'!$B$27*D139))+ ('DGL 4'!$P$9/'DGL 4'!$B$28)*(1-EXP(-'DGL 4'!$B$28*D139))</f>
        <v>52898.728865710393</v>
      </c>
      <c r="J139" s="21">
        <f>(I139+Systeme!$K$17)/Systeme!$K$14</f>
        <v>26.449364432855198</v>
      </c>
      <c r="L139" s="8">
        <f>('DGL 4'!$P$11/'DGL 4'!$B$26)*(1-EXP(-'DGL 4'!$B$26*D139)) + ('DGL 4'!$P$12/'DGL 4'!$B$27)*(1-EXP(-'DGL 4'!$B$27*D139))+ ('DGL 4'!$P$13/'DGL 4'!$B$28)*(1-EXP(-'DGL 4'!$B$28*D139))</f>
        <v>47938.908885369383</v>
      </c>
      <c r="M139" s="21">
        <f>(L139+Systeme!$S$17)/Systeme!$S$14</f>
        <v>23.969454442684693</v>
      </c>
      <c r="O139" s="8">
        <f>('DGL 4'!$P$15/'DGL 4'!$B$26)*(1-EXP(-'DGL 4'!$B$26*D139)) + ('DGL 4'!$P$16/'DGL 4'!$B$27)*(1-EXP(-'DGL 4'!$B$27*D139))+ ('DGL 4'!$P$17/'DGL 4'!$B$28)*(1-EXP(-'DGL 4'!$B$28*D139))</f>
        <v>45035.119013996227</v>
      </c>
      <c r="P139" s="21">
        <f>(O139+Systeme!$AA$17)/Systeme!$AA$14</f>
        <v>22.517559506998115</v>
      </c>
    </row>
    <row r="140" spans="1:16" x14ac:dyDescent="0.25">
      <c r="A140" s="4">
        <f t="shared" si="2"/>
        <v>138</v>
      </c>
      <c r="D140" s="19">
        <f>A140*0.001 *Systeme!$G$4</f>
        <v>13.8</v>
      </c>
      <c r="F140" s="8">
        <f>('DGL 4'!$P$3/'DGL 4'!$B$26)*(1-EXP(-'DGL 4'!$B$26*D140)) + ('DGL 4'!$P$4/'DGL 4'!$B$27)*(1-EXP(-'DGL 4'!$B$27*D140))+ ('DGL 4'!$P$5/'DGL 4'!$B$28)*(1-EXP(-'DGL 4'!$B$28*D140))</f>
        <v>-146358.70091745112</v>
      </c>
      <c r="G140" s="21">
        <f>(F140+Systeme!$C$17)/Systeme!$C$14</f>
        <v>26.820649541274442</v>
      </c>
      <c r="I140" s="8">
        <f>('DGL 4'!$P$7/'DGL 4'!$B$26)*(1-EXP(-'DGL 4'!$B$26*D140)) + ('DGL 4'!$P$8/'DGL 4'!$B$27)*(1-EXP(-'DGL 4'!$B$27*D140))+ ('DGL 4'!$P$9/'DGL 4'!$B$28)*(1-EXP(-'DGL 4'!$B$28*D140))</f>
        <v>52889.899126576231</v>
      </c>
      <c r="J140" s="21">
        <f>(I140+Systeme!$K$17)/Systeme!$K$14</f>
        <v>26.444949563288116</v>
      </c>
      <c r="L140" s="8">
        <f>('DGL 4'!$P$11/'DGL 4'!$B$26)*(1-EXP(-'DGL 4'!$B$26*D140)) + ('DGL 4'!$P$12/'DGL 4'!$B$27)*(1-EXP(-'DGL 4'!$B$27*D140))+ ('DGL 4'!$P$13/'DGL 4'!$B$28)*(1-EXP(-'DGL 4'!$B$28*D140))</f>
        <v>47954.219523080013</v>
      </c>
      <c r="M140" s="21">
        <f>(L140+Systeme!$S$17)/Systeme!$S$14</f>
        <v>23.977109761540007</v>
      </c>
      <c r="O140" s="8">
        <f>('DGL 4'!$P$15/'DGL 4'!$B$26)*(1-EXP(-'DGL 4'!$B$26*D140)) + ('DGL 4'!$P$16/'DGL 4'!$B$27)*(1-EXP(-'DGL 4'!$B$27*D140))+ ('DGL 4'!$P$17/'DGL 4'!$B$28)*(1-EXP(-'DGL 4'!$B$28*D140))</f>
        <v>45514.582267794918</v>
      </c>
      <c r="P140" s="21">
        <f>(O140+Systeme!$AA$17)/Systeme!$AA$14</f>
        <v>22.757291133897461</v>
      </c>
    </row>
    <row r="141" spans="1:16" x14ac:dyDescent="0.25">
      <c r="A141" s="4">
        <f t="shared" si="2"/>
        <v>139</v>
      </c>
      <c r="D141" s="19">
        <f>A141*0.001 *Systeme!$G$4</f>
        <v>13.900000000000002</v>
      </c>
      <c r="F141" s="8">
        <f>('DGL 4'!$P$3/'DGL 4'!$B$26)*(1-EXP(-'DGL 4'!$B$26*D141)) + ('DGL 4'!$P$4/'DGL 4'!$B$27)*(1-EXP(-'DGL 4'!$B$27*D141))+ ('DGL 4'!$P$5/'DGL 4'!$B$28)*(1-EXP(-'DGL 4'!$B$28*D141))</f>
        <v>-146839.8198384149</v>
      </c>
      <c r="G141" s="21">
        <f>(F141+Systeme!$C$17)/Systeme!$C$14</f>
        <v>26.580090080792552</v>
      </c>
      <c r="I141" s="8">
        <f>('DGL 4'!$P$7/'DGL 4'!$B$26)*(1-EXP(-'DGL 4'!$B$26*D141)) + ('DGL 4'!$P$8/'DGL 4'!$B$27)*(1-EXP(-'DGL 4'!$B$27*D141))+ ('DGL 4'!$P$9/'DGL 4'!$B$28)*(1-EXP(-'DGL 4'!$B$28*D141))</f>
        <v>52878.651681465693</v>
      </c>
      <c r="J141" s="21">
        <f>(I141+Systeme!$K$17)/Systeme!$K$14</f>
        <v>26.439325840732845</v>
      </c>
      <c r="L141" s="8">
        <f>('DGL 4'!$P$11/'DGL 4'!$B$26)*(1-EXP(-'DGL 4'!$B$26*D141)) + ('DGL 4'!$P$12/'DGL 4'!$B$27)*(1-EXP(-'DGL 4'!$B$27*D141))+ ('DGL 4'!$P$13/'DGL 4'!$B$28)*(1-EXP(-'DGL 4'!$B$28*D141))</f>
        <v>47966.982348069607</v>
      </c>
      <c r="M141" s="21">
        <f>(L141+Systeme!$S$17)/Systeme!$S$14</f>
        <v>23.983491174034803</v>
      </c>
      <c r="O141" s="8">
        <f>('DGL 4'!$P$15/'DGL 4'!$B$26)*(1-EXP(-'DGL 4'!$B$26*D141)) + ('DGL 4'!$P$16/'DGL 4'!$B$27)*(1-EXP(-'DGL 4'!$B$27*D141))+ ('DGL 4'!$P$17/'DGL 4'!$B$28)*(1-EXP(-'DGL 4'!$B$28*D141))</f>
        <v>45994.185808879643</v>
      </c>
      <c r="P141" s="21">
        <f>(O141+Systeme!$AA$17)/Systeme!$AA$14</f>
        <v>22.997092904439821</v>
      </c>
    </row>
    <row r="142" spans="1:16" x14ac:dyDescent="0.25">
      <c r="A142" s="4">
        <f t="shared" si="2"/>
        <v>140</v>
      </c>
      <c r="D142" s="19">
        <f>A142*0.001 *Systeme!$G$4</f>
        <v>14.000000000000002</v>
      </c>
      <c r="F142" s="8">
        <f>('DGL 4'!$P$3/'DGL 4'!$B$26)*(1-EXP(-'DGL 4'!$B$26*D142)) + ('DGL 4'!$P$4/'DGL 4'!$B$27)*(1-EXP(-'DGL 4'!$B$27*D142))+ ('DGL 4'!$P$5/'DGL 4'!$B$28)*(1-EXP(-'DGL 4'!$B$28*D142))</f>
        <v>-147316.16392678913</v>
      </c>
      <c r="G142" s="21">
        <f>(F142+Systeme!$C$17)/Systeme!$C$14</f>
        <v>26.341918036605435</v>
      </c>
      <c r="I142" s="8">
        <f>('DGL 4'!$P$7/'DGL 4'!$B$26)*(1-EXP(-'DGL 4'!$B$26*D142)) + ('DGL 4'!$P$8/'DGL 4'!$B$27)*(1-EXP(-'DGL 4'!$B$27*D142))+ ('DGL 4'!$P$9/'DGL 4'!$B$28)*(1-EXP(-'DGL 4'!$B$28*D142))</f>
        <v>52865.023959892802</v>
      </c>
      <c r="J142" s="21">
        <f>(I142+Systeme!$K$17)/Systeme!$K$14</f>
        <v>26.432511979946401</v>
      </c>
      <c r="L142" s="8">
        <f>('DGL 4'!$P$11/'DGL 4'!$B$26)*(1-EXP(-'DGL 4'!$B$26*D142)) + ('DGL 4'!$P$12/'DGL 4'!$B$27)*(1-EXP(-'DGL 4'!$B$27*D142))+ ('DGL 4'!$P$13/'DGL 4'!$B$28)*(1-EXP(-'DGL 4'!$B$28*D142))</f>
        <v>47977.235616119389</v>
      </c>
      <c r="M142" s="21">
        <f>(L142+Systeme!$S$17)/Systeme!$S$14</f>
        <v>23.988617808059693</v>
      </c>
      <c r="O142" s="8">
        <f>('DGL 4'!$P$15/'DGL 4'!$B$26)*(1-EXP(-'DGL 4'!$B$26*D142)) + ('DGL 4'!$P$16/'DGL 4'!$B$27)*(1-EXP(-'DGL 4'!$B$27*D142))+ ('DGL 4'!$P$17/'DGL 4'!$B$28)*(1-EXP(-'DGL 4'!$B$28*D142))</f>
        <v>46473.904350776924</v>
      </c>
      <c r="P142" s="21">
        <f>(O142+Systeme!$AA$17)/Systeme!$AA$14</f>
        <v>23.236952175388463</v>
      </c>
    </row>
    <row r="143" spans="1:16" x14ac:dyDescent="0.25">
      <c r="A143" s="4">
        <f t="shared" si="2"/>
        <v>141</v>
      </c>
      <c r="D143" s="19">
        <f>A143*0.001 *Systeme!$G$4</f>
        <v>14.100000000000001</v>
      </c>
      <c r="F143" s="8">
        <f>('DGL 4'!$P$3/'DGL 4'!$B$26)*(1-EXP(-'DGL 4'!$B$26*D143)) + ('DGL 4'!$P$4/'DGL 4'!$B$27)*(1-EXP(-'DGL 4'!$B$27*D143))+ ('DGL 4'!$P$5/'DGL 4'!$B$28)*(1-EXP(-'DGL 4'!$B$28*D143))</f>
        <v>-147787.7830429037</v>
      </c>
      <c r="G143" s="21">
        <f>(F143+Systeme!$C$17)/Systeme!$C$14</f>
        <v>26.106108478548151</v>
      </c>
      <c r="I143" s="8">
        <f>('DGL 4'!$P$7/'DGL 4'!$B$26)*(1-EXP(-'DGL 4'!$B$26*D143)) + ('DGL 4'!$P$8/'DGL 4'!$B$27)*(1-EXP(-'DGL 4'!$B$27*D143))+ ('DGL 4'!$P$9/'DGL 4'!$B$28)*(1-EXP(-'DGL 4'!$B$28*D143))</f>
        <v>52849.052935187588</v>
      </c>
      <c r="J143" s="21">
        <f>(I143+Systeme!$K$17)/Systeme!$K$14</f>
        <v>26.424526467593793</v>
      </c>
      <c r="L143" s="8">
        <f>('DGL 4'!$P$11/'DGL 4'!$B$26)*(1-EXP(-'DGL 4'!$B$26*D143)) + ('DGL 4'!$P$12/'DGL 4'!$B$27)*(1-EXP(-'DGL 4'!$B$27*D143))+ ('DGL 4'!$P$13/'DGL 4'!$B$28)*(1-EXP(-'DGL 4'!$B$28*D143))</f>
        <v>47985.017120459568</v>
      </c>
      <c r="M143" s="21">
        <f>(L143+Systeme!$S$17)/Systeme!$S$14</f>
        <v>23.992508560229783</v>
      </c>
      <c r="O143" s="8">
        <f>('DGL 4'!$P$15/'DGL 4'!$B$26)*(1-EXP(-'DGL 4'!$B$26*D143)) + ('DGL 4'!$P$16/'DGL 4'!$B$27)*(1-EXP(-'DGL 4'!$B$27*D143))+ ('DGL 4'!$P$17/'DGL 4'!$B$28)*(1-EXP(-'DGL 4'!$B$28*D143))</f>
        <v>46953.712987256571</v>
      </c>
      <c r="P143" s="21">
        <f>(O143+Systeme!$AA$17)/Systeme!$AA$14</f>
        <v>23.476856493628286</v>
      </c>
    </row>
    <row r="144" spans="1:16" x14ac:dyDescent="0.25">
      <c r="A144" s="4">
        <f t="shared" si="2"/>
        <v>142</v>
      </c>
      <c r="D144" s="19">
        <f>A144*0.001 *Systeme!$G$4</f>
        <v>14.200000000000001</v>
      </c>
      <c r="F144" s="8">
        <f>('DGL 4'!$P$3/'DGL 4'!$B$26)*(1-EXP(-'DGL 4'!$B$26*D144)) + ('DGL 4'!$P$4/'DGL 4'!$B$27)*(1-EXP(-'DGL 4'!$B$27*D144))+ ('DGL 4'!$P$5/'DGL 4'!$B$28)*(1-EXP(-'DGL 4'!$B$28*D144))</f>
        <v>-148254.72651440615</v>
      </c>
      <c r="G144" s="21">
        <f>(F144+Systeme!$C$17)/Systeme!$C$14</f>
        <v>25.872636742796924</v>
      </c>
      <c r="I144" s="8">
        <f>('DGL 4'!$P$7/'DGL 4'!$B$26)*(1-EXP(-'DGL 4'!$B$26*D144)) + ('DGL 4'!$P$8/'DGL 4'!$B$27)*(1-EXP(-'DGL 4'!$B$27*D144))+ ('DGL 4'!$P$9/'DGL 4'!$B$28)*(1-EXP(-'DGL 4'!$B$28*D144))</f>
        <v>52830.775129671631</v>
      </c>
      <c r="J144" s="21">
        <f>(I144+Systeme!$K$17)/Systeme!$K$14</f>
        <v>26.415387564835815</v>
      </c>
      <c r="L144" s="8">
        <f>('DGL 4'!$P$11/'DGL 4'!$B$26)*(1-EXP(-'DGL 4'!$B$26*D144)) + ('DGL 4'!$P$12/'DGL 4'!$B$27)*(1-EXP(-'DGL 4'!$B$27*D144))+ ('DGL 4'!$P$13/'DGL 4'!$B$28)*(1-EXP(-'DGL 4'!$B$28*D144))</f>
        <v>47990.364197002316</v>
      </c>
      <c r="M144" s="21">
        <f>(L144+Systeme!$S$17)/Systeme!$S$14</f>
        <v>23.995182098501157</v>
      </c>
      <c r="O144" s="8">
        <f>('DGL 4'!$P$15/'DGL 4'!$B$26)*(1-EXP(-'DGL 4'!$B$26*D144)) + ('DGL 4'!$P$16/'DGL 4'!$B$27)*(1-EXP(-'DGL 4'!$B$27*D144))+ ('DGL 4'!$P$17/'DGL 4'!$B$28)*(1-EXP(-'DGL 4'!$B$28*D144))</f>
        <v>47433.587187732221</v>
      </c>
      <c r="P144" s="21">
        <f>(O144+Systeme!$AA$17)/Systeme!$AA$14</f>
        <v>23.716793593866111</v>
      </c>
    </row>
    <row r="145" spans="1:16" x14ac:dyDescent="0.25">
      <c r="A145" s="4">
        <f t="shared" si="2"/>
        <v>143</v>
      </c>
      <c r="D145" s="19">
        <f>A145*0.001 *Systeme!$G$4</f>
        <v>14.3</v>
      </c>
      <c r="F145" s="8">
        <f>('DGL 4'!$P$3/'DGL 4'!$B$26)*(1-EXP(-'DGL 4'!$B$26*D145)) + ('DGL 4'!$P$4/'DGL 4'!$B$27)*(1-EXP(-'DGL 4'!$B$27*D145))+ ('DGL 4'!$P$5/'DGL 4'!$B$28)*(1-EXP(-'DGL 4'!$B$28*D145))</f>
        <v>-148717.04314200787</v>
      </c>
      <c r="G145" s="21">
        <f>(F145+Systeme!$C$17)/Systeme!$C$14</f>
        <v>25.641478428996066</v>
      </c>
      <c r="I145" s="8">
        <f>('DGL 4'!$P$7/'DGL 4'!$B$26)*(1-EXP(-'DGL 4'!$B$26*D145)) + ('DGL 4'!$P$8/'DGL 4'!$B$27)*(1-EXP(-'DGL 4'!$B$27*D145))+ ('DGL 4'!$P$9/'DGL 4'!$B$28)*(1-EXP(-'DGL 4'!$B$28*D145))</f>
        <v>52810.226619776498</v>
      </c>
      <c r="J145" s="21">
        <f>(I145+Systeme!$K$17)/Systeme!$K$14</f>
        <v>26.40511330988825</v>
      </c>
      <c r="L145" s="8">
        <f>('DGL 4'!$P$11/'DGL 4'!$B$26)*(1-EXP(-'DGL 4'!$B$26*D145)) + ('DGL 4'!$P$12/'DGL 4'!$B$27)*(1-EXP(-'DGL 4'!$B$27*D145))+ ('DGL 4'!$P$13/'DGL 4'!$B$28)*(1-EXP(-'DGL 4'!$B$28*D145))</f>
        <v>47993.313729517366</v>
      </c>
      <c r="M145" s="21">
        <f>(L145+Systeme!$S$17)/Systeme!$S$14</f>
        <v>23.996656864758684</v>
      </c>
      <c r="O145" s="8">
        <f>('DGL 4'!$P$15/'DGL 4'!$B$26)*(1-EXP(-'DGL 4'!$B$26*D145)) + ('DGL 4'!$P$16/'DGL 4'!$B$27)*(1-EXP(-'DGL 4'!$B$27*D145))+ ('DGL 4'!$P$17/'DGL 4'!$B$28)*(1-EXP(-'DGL 4'!$B$28*D145))</f>
        <v>47913.502792714062</v>
      </c>
      <c r="P145" s="21">
        <f>(O145+Systeme!$AA$17)/Systeme!$AA$14</f>
        <v>23.956751396357031</v>
      </c>
    </row>
    <row r="146" spans="1:16" x14ac:dyDescent="0.25">
      <c r="A146" s="4">
        <f t="shared" si="2"/>
        <v>144</v>
      </c>
      <c r="D146" s="19">
        <f>A146*0.001 *Systeme!$G$4</f>
        <v>14.400000000000002</v>
      </c>
      <c r="F146" s="8">
        <f>('DGL 4'!$P$3/'DGL 4'!$B$26)*(1-EXP(-'DGL 4'!$B$26*D146)) + ('DGL 4'!$P$4/'DGL 4'!$B$27)*(1-EXP(-'DGL 4'!$B$27*D146))+ ('DGL 4'!$P$5/'DGL 4'!$B$28)*(1-EXP(-'DGL 4'!$B$28*D146))</f>
        <v>-149174.78120516869</v>
      </c>
      <c r="G146" s="21">
        <f>(F146+Systeme!$C$17)/Systeme!$C$14</f>
        <v>25.412609397415654</v>
      </c>
      <c r="I146" s="8">
        <f>('DGL 4'!$P$7/'DGL 4'!$B$26)*(1-EXP(-'DGL 4'!$B$26*D146)) + ('DGL 4'!$P$8/'DGL 4'!$B$27)*(1-EXP(-'DGL 4'!$B$27*D146))+ ('DGL 4'!$P$9/'DGL 4'!$B$28)*(1-EXP(-'DGL 4'!$B$28*D146))</f>
        <v>52787.443041105609</v>
      </c>
      <c r="J146" s="21">
        <f>(I146+Systeme!$K$17)/Systeme!$K$14</f>
        <v>26.393721520552806</v>
      </c>
      <c r="L146" s="8">
        <f>('DGL 4'!$P$11/'DGL 4'!$B$26)*(1-EXP(-'DGL 4'!$B$26*D146)) + ('DGL 4'!$P$12/'DGL 4'!$B$27)*(1-EXP(-'DGL 4'!$B$27*D146))+ ('DGL 4'!$P$13/'DGL 4'!$B$28)*(1-EXP(-'DGL 4'!$B$28*D146))</f>
        <v>47993.902154750162</v>
      </c>
      <c r="M146" s="21">
        <f>(L146+Systeme!$S$17)/Systeme!$S$14</f>
        <v>23.99695107737508</v>
      </c>
      <c r="O146" s="8">
        <f>('DGL 4'!$P$15/'DGL 4'!$B$26)*(1-EXP(-'DGL 4'!$B$26*D146)) + ('DGL 4'!$P$16/'DGL 4'!$B$27)*(1-EXP(-'DGL 4'!$B$27*D146))+ ('DGL 4'!$P$17/'DGL 4'!$B$28)*(1-EXP(-'DGL 4'!$B$28*D146))</f>
        <v>48393.436009312936</v>
      </c>
      <c r="P146" s="21">
        <f>(O146+Systeme!$AA$17)/Systeme!$AA$14</f>
        <v>24.196718004656468</v>
      </c>
    </row>
    <row r="147" spans="1:16" x14ac:dyDescent="0.25">
      <c r="A147" s="4">
        <f t="shared" si="2"/>
        <v>145</v>
      </c>
      <c r="D147" s="19">
        <f>A147*0.001 *Systeme!$G$4</f>
        <v>14.499999999999998</v>
      </c>
      <c r="F147" s="8">
        <f>('DGL 4'!$P$3/'DGL 4'!$B$26)*(1-EXP(-'DGL 4'!$B$26*D147)) + ('DGL 4'!$P$4/'DGL 4'!$B$27)*(1-EXP(-'DGL 4'!$B$27*D147))+ ('DGL 4'!$P$5/'DGL 4'!$B$28)*(1-EXP(-'DGL 4'!$B$28*D147))</f>
        <v>-149627.9884677192</v>
      </c>
      <c r="G147" s="21">
        <f>(F147+Systeme!$C$17)/Systeme!$C$14</f>
        <v>25.186005766140401</v>
      </c>
      <c r="I147" s="8">
        <f>('DGL 4'!$P$7/'DGL 4'!$B$26)*(1-EXP(-'DGL 4'!$B$26*D147)) + ('DGL 4'!$P$8/'DGL 4'!$B$27)*(1-EXP(-'DGL 4'!$B$27*D147))+ ('DGL 4'!$P$9/'DGL 4'!$B$28)*(1-EXP(-'DGL 4'!$B$28*D147))</f>
        <v>52762.459593440028</v>
      </c>
      <c r="J147" s="21">
        <f>(I147+Systeme!$K$17)/Systeme!$K$14</f>
        <v>26.381229796720014</v>
      </c>
      <c r="L147" s="8">
        <f>('DGL 4'!$P$11/'DGL 4'!$B$26)*(1-EXP(-'DGL 4'!$B$26*D147)) + ('DGL 4'!$P$12/'DGL 4'!$B$27)*(1-EXP(-'DGL 4'!$B$27*D147))+ ('DGL 4'!$P$13/'DGL 4'!$B$28)*(1-EXP(-'DGL 4'!$B$28*D147))</f>
        <v>47992.165467483646</v>
      </c>
      <c r="M147" s="21">
        <f>(L147+Systeme!$S$17)/Systeme!$S$14</f>
        <v>23.996082733741822</v>
      </c>
      <c r="O147" s="8">
        <f>('DGL 4'!$P$15/'DGL 4'!$B$26)*(1-EXP(-'DGL 4'!$B$26*D147)) + ('DGL 4'!$P$16/'DGL 4'!$B$27)*(1-EXP(-'DGL 4'!$B$27*D147))+ ('DGL 4'!$P$17/'DGL 4'!$B$28)*(1-EXP(-'DGL 4'!$B$28*D147))</f>
        <v>48873.363406795528</v>
      </c>
      <c r="P147" s="21">
        <f>(O147+Systeme!$AA$17)/Systeme!$AA$14</f>
        <v>24.436681703397763</v>
      </c>
    </row>
    <row r="148" spans="1:16" x14ac:dyDescent="0.25">
      <c r="A148" s="4">
        <f t="shared" si="2"/>
        <v>146</v>
      </c>
      <c r="D148" s="19">
        <f>A148*0.001 *Systeme!$G$4</f>
        <v>14.6</v>
      </c>
      <c r="F148" s="8">
        <f>('DGL 4'!$P$3/'DGL 4'!$B$26)*(1-EXP(-'DGL 4'!$B$26*D148)) + ('DGL 4'!$P$4/'DGL 4'!$B$27)*(1-EXP(-'DGL 4'!$B$27*D148))+ ('DGL 4'!$P$5/'DGL 4'!$B$28)*(1-EXP(-'DGL 4'!$B$28*D148))</f>
        <v>-150076.71218342282</v>
      </c>
      <c r="G148" s="21">
        <f>(F148+Systeme!$C$17)/Systeme!$C$14</f>
        <v>24.961643908288593</v>
      </c>
      <c r="I148" s="8">
        <f>('DGL 4'!$P$7/'DGL 4'!$B$26)*(1-EXP(-'DGL 4'!$B$26*D148)) + ('DGL 4'!$P$8/'DGL 4'!$B$27)*(1-EXP(-'DGL 4'!$B$27*D148))+ ('DGL 4'!$P$9/'DGL 4'!$B$28)*(1-EXP(-'DGL 4'!$B$28*D148))</f>
        <v>52735.311045688912</v>
      </c>
      <c r="J148" s="21">
        <f>(I148+Systeme!$K$17)/Systeme!$K$14</f>
        <v>26.367655522844455</v>
      </c>
      <c r="L148" s="8">
        <f>('DGL 4'!$P$11/'DGL 4'!$B$26)*(1-EXP(-'DGL 4'!$B$26*D148)) + ('DGL 4'!$P$12/'DGL 4'!$B$27)*(1-EXP(-'DGL 4'!$B$27*D148))+ ('DGL 4'!$P$13/'DGL 4'!$B$28)*(1-EXP(-'DGL 4'!$B$28*D148))</f>
        <v>47988.139225543957</v>
      </c>
      <c r="M148" s="21">
        <f>(L148+Systeme!$S$17)/Systeme!$S$14</f>
        <v>23.994069612771977</v>
      </c>
      <c r="O148" s="8">
        <f>('DGL 4'!$P$15/'DGL 4'!$B$26)*(1-EXP(-'DGL 4'!$B$26*D148)) + ('DGL 4'!$P$16/'DGL 4'!$B$27)*(1-EXP(-'DGL 4'!$B$27*D148))+ ('DGL 4'!$P$17/'DGL 4'!$B$28)*(1-EXP(-'DGL 4'!$B$28*D148))</f>
        <v>49353.261912189948</v>
      </c>
      <c r="P148" s="21">
        <f>(O148+Systeme!$AA$17)/Systeme!$AA$14</f>
        <v>24.676630956094975</v>
      </c>
    </row>
    <row r="149" spans="1:16" x14ac:dyDescent="0.25">
      <c r="A149" s="4">
        <f t="shared" si="2"/>
        <v>147</v>
      </c>
      <c r="D149" s="19">
        <f>A149*0.001 *Systeme!$G$4</f>
        <v>14.7</v>
      </c>
      <c r="F149" s="8">
        <f>('DGL 4'!$P$3/'DGL 4'!$B$26)*(1-EXP(-'DGL 4'!$B$26*D149)) + ('DGL 4'!$P$4/'DGL 4'!$B$27)*(1-EXP(-'DGL 4'!$B$27*D149))+ ('DGL 4'!$P$5/'DGL 4'!$B$28)*(1-EXP(-'DGL 4'!$B$28*D149))</f>
        <v>-150520.99910147709</v>
      </c>
      <c r="G149" s="21">
        <f>(F149+Systeme!$C$17)/Systeme!$C$14</f>
        <v>24.739500449261453</v>
      </c>
      <c r="I149" s="8">
        <f>('DGL 4'!$P$7/'DGL 4'!$B$26)*(1-EXP(-'DGL 4'!$B$26*D149)) + ('DGL 4'!$P$8/'DGL 4'!$B$27)*(1-EXP(-'DGL 4'!$B$27*D149))+ ('DGL 4'!$P$9/'DGL 4'!$B$28)*(1-EXP(-'DGL 4'!$B$28*D149))</f>
        <v>52706.031740785562</v>
      </c>
      <c r="J149" s="21">
        <f>(I149+Systeme!$K$17)/Systeme!$K$14</f>
        <v>26.353015870392781</v>
      </c>
      <c r="L149" s="8">
        <f>('DGL 4'!$P$11/'DGL 4'!$B$26)*(1-EXP(-'DGL 4'!$B$26*D149)) + ('DGL 4'!$P$12/'DGL 4'!$B$27)*(1-EXP(-'DGL 4'!$B$27*D149))+ ('DGL 4'!$P$13/'DGL 4'!$B$28)*(1-EXP(-'DGL 4'!$B$28*D149))</f>
        <v>47981.858554751205</v>
      </c>
      <c r="M149" s="21">
        <f>(L149+Systeme!$S$17)/Systeme!$S$14</f>
        <v>23.990929277375603</v>
      </c>
      <c r="O149" s="8">
        <f>('DGL 4'!$P$15/'DGL 4'!$B$26)*(1-EXP(-'DGL 4'!$B$26*D149)) + ('DGL 4'!$P$16/'DGL 4'!$B$27)*(1-EXP(-'DGL 4'!$B$27*D149))+ ('DGL 4'!$P$17/'DGL 4'!$B$28)*(1-EXP(-'DGL 4'!$B$28*D149))</f>
        <v>49833.108805940341</v>
      </c>
      <c r="P149" s="21">
        <f>(O149+Systeme!$AA$17)/Systeme!$AA$14</f>
        <v>24.916554402970171</v>
      </c>
    </row>
    <row r="150" spans="1:16" x14ac:dyDescent="0.25">
      <c r="A150" s="4">
        <f t="shared" si="2"/>
        <v>148</v>
      </c>
      <c r="D150" s="19">
        <f>A150*0.001 *Systeme!$G$4</f>
        <v>14.799999999999999</v>
      </c>
      <c r="F150" s="8">
        <f>('DGL 4'!$P$3/'DGL 4'!$B$26)*(1-EXP(-'DGL 4'!$B$26*D150)) + ('DGL 4'!$P$4/'DGL 4'!$B$27)*(1-EXP(-'DGL 4'!$B$27*D150))+ ('DGL 4'!$P$5/'DGL 4'!$B$28)*(1-EXP(-'DGL 4'!$B$28*D150))</f>
        <v>-150960.89547195591</v>
      </c>
      <c r="G150" s="21">
        <f>(F150+Systeme!$C$17)/Systeme!$C$14</f>
        <v>24.519552264022046</v>
      </c>
      <c r="I150" s="8">
        <f>('DGL 4'!$P$7/'DGL 4'!$B$26)*(1-EXP(-'DGL 4'!$B$26*D150)) + ('DGL 4'!$P$8/'DGL 4'!$B$27)*(1-EXP(-'DGL 4'!$B$27*D150))+ ('DGL 4'!$P$9/'DGL 4'!$B$28)*(1-EXP(-'DGL 4'!$B$28*D150))</f>
        <v>52674.655600528728</v>
      </c>
      <c r="J150" s="21">
        <f>(I150+Systeme!$K$17)/Systeme!$K$14</f>
        <v>26.337327800264365</v>
      </c>
      <c r="L150" s="8">
        <f>('DGL 4'!$P$11/'DGL 4'!$B$26)*(1-EXP(-'DGL 4'!$B$26*D150)) + ('DGL 4'!$P$12/'DGL 4'!$B$27)*(1-EXP(-'DGL 4'!$B$27*D150))+ ('DGL 4'!$P$13/'DGL 4'!$B$28)*(1-EXP(-'DGL 4'!$B$28*D150))</f>
        <v>47973.35815381509</v>
      </c>
      <c r="M150" s="21">
        <f>(L150+Systeme!$S$17)/Systeme!$S$14</f>
        <v>23.986679076907546</v>
      </c>
      <c r="O150" s="8">
        <f>('DGL 4'!$P$15/'DGL 4'!$B$26)*(1-EXP(-'DGL 4'!$B$26*D150)) + ('DGL 4'!$P$16/'DGL 4'!$B$27)*(1-EXP(-'DGL 4'!$B$27*D150))+ ('DGL 4'!$P$17/'DGL 4'!$B$28)*(1-EXP(-'DGL 4'!$B$28*D150))</f>
        <v>50312.881717612094</v>
      </c>
      <c r="P150" s="21">
        <f>(O150+Systeme!$AA$17)/Systeme!$AA$14</f>
        <v>25.156440858806047</v>
      </c>
    </row>
    <row r="151" spans="1:16" x14ac:dyDescent="0.25">
      <c r="A151" s="4">
        <f t="shared" si="2"/>
        <v>149</v>
      </c>
      <c r="D151" s="19">
        <f>A151*0.001 *Systeme!$G$4</f>
        <v>14.899999999999999</v>
      </c>
      <c r="F151" s="8">
        <f>('DGL 4'!$P$3/'DGL 4'!$B$26)*(1-EXP(-'DGL 4'!$B$26*D151)) + ('DGL 4'!$P$4/'DGL 4'!$B$27)*(1-EXP(-'DGL 4'!$B$27*D151))+ ('DGL 4'!$P$5/'DGL 4'!$B$28)*(1-EXP(-'DGL 4'!$B$28*D151))</f>
        <v>-151396.4470511922</v>
      </c>
      <c r="G151" s="21">
        <f>(F151+Systeme!$C$17)/Systeme!$C$14</f>
        <v>24.301776474403901</v>
      </c>
      <c r="I151" s="8">
        <f>('DGL 4'!$P$7/'DGL 4'!$B$26)*(1-EXP(-'DGL 4'!$B$26*D151)) + ('DGL 4'!$P$8/'DGL 4'!$B$27)*(1-EXP(-'DGL 4'!$B$27*D151))+ ('DGL 4'!$P$9/'DGL 4'!$B$28)*(1-EXP(-'DGL 4'!$B$28*D151))</f>
        <v>52641.216130371045</v>
      </c>
      <c r="J151" s="21">
        <f>(I151+Systeme!$K$17)/Systeme!$K$14</f>
        <v>26.320608065185521</v>
      </c>
      <c r="L151" s="8">
        <f>('DGL 4'!$P$11/'DGL 4'!$B$26)*(1-EXP(-'DGL 4'!$B$26*D151)) + ('DGL 4'!$P$12/'DGL 4'!$B$27)*(1-EXP(-'DGL 4'!$B$27*D151))+ ('DGL 4'!$P$13/'DGL 4'!$B$28)*(1-EXP(-'DGL 4'!$B$28*D151))</f>
        <v>47962.67229917692</v>
      </c>
      <c r="M151" s="21">
        <f>(L151+Systeme!$S$17)/Systeme!$S$14</f>
        <v>23.981336149588461</v>
      </c>
      <c r="O151" s="8">
        <f>('DGL 4'!$P$15/'DGL 4'!$B$26)*(1-EXP(-'DGL 4'!$B$26*D151)) + ('DGL 4'!$P$16/'DGL 4'!$B$27)*(1-EXP(-'DGL 4'!$B$27*D151))+ ('DGL 4'!$P$17/'DGL 4'!$B$28)*(1-EXP(-'DGL 4'!$B$28*D151))</f>
        <v>50792.558621644232</v>
      </c>
      <c r="P151" s="21">
        <f>(O151+Systeme!$AA$17)/Systeme!$AA$14</f>
        <v>25.396279310822116</v>
      </c>
    </row>
    <row r="152" spans="1:16" x14ac:dyDescent="0.25">
      <c r="A152" s="4">
        <f t="shared" si="2"/>
        <v>150</v>
      </c>
      <c r="D152" s="19">
        <f>A152*0.001 *Systeme!$G$4</f>
        <v>15</v>
      </c>
      <c r="F152" s="8">
        <f>('DGL 4'!$P$3/'DGL 4'!$B$26)*(1-EXP(-'DGL 4'!$B$26*D152)) + ('DGL 4'!$P$4/'DGL 4'!$B$27)*(1-EXP(-'DGL 4'!$B$27*D152))+ ('DGL 4'!$P$5/'DGL 4'!$B$28)*(1-EXP(-'DGL 4'!$B$28*D152))</f>
        <v>-151827.69910710288</v>
      </c>
      <c r="G152" s="21">
        <f>(F152+Systeme!$C$17)/Systeme!$C$14</f>
        <v>24.086150446448563</v>
      </c>
      <c r="I152" s="8">
        <f>('DGL 4'!$P$7/'DGL 4'!$B$26)*(1-EXP(-'DGL 4'!$B$26*D152)) + ('DGL 4'!$P$8/'DGL 4'!$B$27)*(1-EXP(-'DGL 4'!$B$27*D152))+ ('DGL 4'!$P$9/'DGL 4'!$B$28)*(1-EXP(-'DGL 4'!$B$28*D152))</f>
        <v>52605.746424153956</v>
      </c>
      <c r="J152" s="21">
        <f>(I152+Systeme!$K$17)/Systeme!$K$14</f>
        <v>26.302873212076978</v>
      </c>
      <c r="L152" s="8">
        <f>('DGL 4'!$P$11/'DGL 4'!$B$26)*(1-EXP(-'DGL 4'!$B$26*D152)) + ('DGL 4'!$P$12/'DGL 4'!$B$27)*(1-EXP(-'DGL 4'!$B$27*D152))+ ('DGL 4'!$P$13/'DGL 4'!$B$28)*(1-EXP(-'DGL 4'!$B$28*D152))</f>
        <v>47949.834849797728</v>
      </c>
      <c r="M152" s="21">
        <f>(L152+Systeme!$S$17)/Systeme!$S$14</f>
        <v>23.974917424898862</v>
      </c>
      <c r="O152" s="8">
        <f>('DGL 4'!$P$15/'DGL 4'!$B$26)*(1-EXP(-'DGL 4'!$B$26*D152)) + ('DGL 4'!$P$16/'DGL 4'!$B$27)*(1-EXP(-'DGL 4'!$B$27*D152))+ ('DGL 4'!$P$17/'DGL 4'!$B$28)*(1-EXP(-'DGL 4'!$B$28*D152))</f>
        <v>51272.11783315122</v>
      </c>
      <c r="P152" s="21">
        <f>(O152+Systeme!$AA$17)/Systeme!$AA$14</f>
        <v>25.63605891657561</v>
      </c>
    </row>
    <row r="153" spans="1:16" x14ac:dyDescent="0.25">
      <c r="A153" s="4">
        <f t="shared" si="2"/>
        <v>151</v>
      </c>
      <c r="D153" s="19">
        <f>A153*0.001 *Systeme!$G$4</f>
        <v>15.1</v>
      </c>
      <c r="F153" s="8">
        <f>('DGL 4'!$P$3/'DGL 4'!$B$26)*(1-EXP(-'DGL 4'!$B$26*D153)) + ('DGL 4'!$P$4/'DGL 4'!$B$27)*(1-EXP(-'DGL 4'!$B$27*D153))+ ('DGL 4'!$P$5/'DGL 4'!$B$28)*(1-EXP(-'DGL 4'!$B$28*D153))</f>
        <v>-152254.69642445582</v>
      </c>
      <c r="G153" s="21">
        <f>(F153+Systeme!$C$17)/Systeme!$C$14</f>
        <v>23.872651787772092</v>
      </c>
      <c r="I153" s="8">
        <f>('DGL 4'!$P$7/'DGL 4'!$B$26)*(1-EXP(-'DGL 4'!$B$26*D153)) + ('DGL 4'!$P$8/'DGL 4'!$B$27)*(1-EXP(-'DGL 4'!$B$27*D153))+ ('DGL 4'!$P$9/'DGL 4'!$B$28)*(1-EXP(-'DGL 4'!$B$28*D153))</f>
        <v>52568.279168790541</v>
      </c>
      <c r="J153" s="21">
        <f>(I153+Systeme!$K$17)/Systeme!$K$14</f>
        <v>26.28413958439527</v>
      </c>
      <c r="L153" s="8">
        <f>('DGL 4'!$P$11/'DGL 4'!$B$26)*(1-EXP(-'DGL 4'!$B$26*D153)) + ('DGL 4'!$P$12/'DGL 4'!$B$27)*(1-EXP(-'DGL 4'!$B$27*D153))+ ('DGL 4'!$P$13/'DGL 4'!$B$28)*(1-EXP(-'DGL 4'!$B$28*D153))</f>
        <v>47934.879251893741</v>
      </c>
      <c r="M153" s="21">
        <f>(L153+Systeme!$S$17)/Systeme!$S$14</f>
        <v>23.96743962594687</v>
      </c>
      <c r="O153" s="8">
        <f>('DGL 4'!$P$15/'DGL 4'!$B$26)*(1-EXP(-'DGL 4'!$B$26*D153)) + ('DGL 4'!$P$16/'DGL 4'!$B$27)*(1-EXP(-'DGL 4'!$B$27*D153))+ ('DGL 4'!$P$17/'DGL 4'!$B$28)*(1-EXP(-'DGL 4'!$B$28*D153))</f>
        <v>51751.538003771522</v>
      </c>
      <c r="P153" s="21">
        <f>(O153+Systeme!$AA$17)/Systeme!$AA$14</f>
        <v>25.875769001885761</v>
      </c>
    </row>
    <row r="154" spans="1:16" x14ac:dyDescent="0.25">
      <c r="A154" s="4">
        <f t="shared" si="2"/>
        <v>152</v>
      </c>
      <c r="D154" s="19">
        <f>A154*0.001 *Systeme!$G$4</f>
        <v>15.2</v>
      </c>
      <c r="F154" s="8">
        <f>('DGL 4'!$P$3/'DGL 4'!$B$26)*(1-EXP(-'DGL 4'!$B$26*D154)) + ('DGL 4'!$P$4/'DGL 4'!$B$27)*(1-EXP(-'DGL 4'!$B$27*D154))+ ('DGL 4'!$P$5/'DGL 4'!$B$28)*(1-EXP(-'DGL 4'!$B$28*D154))</f>
        <v>-152677.48331007981</v>
      </c>
      <c r="G154" s="21">
        <f>(F154+Systeme!$C$17)/Systeme!$C$14</f>
        <v>23.661258344960093</v>
      </c>
      <c r="I154" s="8">
        <f>('DGL 4'!$P$7/'DGL 4'!$B$26)*(1-EXP(-'DGL 4'!$B$26*D154)) + ('DGL 4'!$P$8/'DGL 4'!$B$27)*(1-EXP(-'DGL 4'!$B$27*D154))+ ('DGL 4'!$P$9/'DGL 4'!$B$28)*(1-EXP(-'DGL 4'!$B$28*D154))</f>
        <v>52528.846648896564</v>
      </c>
      <c r="J154" s="21">
        <f>(I154+Systeme!$K$17)/Systeme!$K$14</f>
        <v>26.264423324448281</v>
      </c>
      <c r="L154" s="8">
        <f>('DGL 4'!$P$11/'DGL 4'!$B$26)*(1-EXP(-'DGL 4'!$B$26*D154)) + ('DGL 4'!$P$12/'DGL 4'!$B$27)*(1-EXP(-'DGL 4'!$B$27*D154))+ ('DGL 4'!$P$13/'DGL 4'!$B$28)*(1-EXP(-'DGL 4'!$B$28*D154))</f>
        <v>47917.838543619509</v>
      </c>
      <c r="M154" s="21">
        <f>(L154+Systeme!$S$17)/Systeme!$S$14</f>
        <v>23.958919271809755</v>
      </c>
      <c r="O154" s="8">
        <f>('DGL 4'!$P$15/'DGL 4'!$B$26)*(1-EXP(-'DGL 4'!$B$26*D154)) + ('DGL 4'!$P$16/'DGL 4'!$B$27)*(1-EXP(-'DGL 4'!$B$27*D154))+ ('DGL 4'!$P$17/'DGL 4'!$B$28)*(1-EXP(-'DGL 4'!$B$28*D154))</f>
        <v>52230.798117563769</v>
      </c>
      <c r="P154" s="21">
        <f>(O154+Systeme!$AA$17)/Systeme!$AA$14</f>
        <v>26.115399058781886</v>
      </c>
    </row>
    <row r="155" spans="1:16" x14ac:dyDescent="0.25">
      <c r="A155" s="4">
        <f t="shared" si="2"/>
        <v>153</v>
      </c>
      <c r="D155" s="19">
        <f>A155*0.001 *Systeme!$G$4</f>
        <v>15.299999999999999</v>
      </c>
      <c r="F155" s="8">
        <f>('DGL 4'!$P$3/'DGL 4'!$B$26)*(1-EXP(-'DGL 4'!$B$26*D155)) + ('DGL 4'!$P$4/'DGL 4'!$B$27)*(1-EXP(-'DGL 4'!$B$27*D155))+ ('DGL 4'!$P$5/'DGL 4'!$B$28)*(1-EXP(-'DGL 4'!$B$28*D155))</f>
        <v>-153096.10359801824</v>
      </c>
      <c r="G155" s="21">
        <f>(F155+Systeme!$C$17)/Systeme!$C$14</f>
        <v>23.451948200990884</v>
      </c>
      <c r="I155" s="8">
        <f>('DGL 4'!$P$7/'DGL 4'!$B$26)*(1-EXP(-'DGL 4'!$B$26*D155)) + ('DGL 4'!$P$8/'DGL 4'!$B$27)*(1-EXP(-'DGL 4'!$B$27*D155))+ ('DGL 4'!$P$9/'DGL 4'!$B$28)*(1-EXP(-'DGL 4'!$B$28*D155))</f>
        <v>52487.480751370065</v>
      </c>
      <c r="J155" s="21">
        <f>(I155+Systeme!$K$17)/Systeme!$K$14</f>
        <v>26.243740375685032</v>
      </c>
      <c r="L155" s="8">
        <f>('DGL 4'!$P$11/'DGL 4'!$B$26)*(1-EXP(-'DGL 4'!$B$26*D155)) + ('DGL 4'!$P$12/'DGL 4'!$B$27)*(1-EXP(-'DGL 4'!$B$27*D155))+ ('DGL 4'!$P$13/'DGL 4'!$B$28)*(1-EXP(-'DGL 4'!$B$28*D155))</f>
        <v>47898.745359699053</v>
      </c>
      <c r="M155" s="21">
        <f>(L155+Systeme!$S$17)/Systeme!$S$14</f>
        <v>23.949372679849525</v>
      </c>
      <c r="O155" s="8">
        <f>('DGL 4'!$P$15/'DGL 4'!$B$26)*(1-EXP(-'DGL 4'!$B$26*D155)) + ('DGL 4'!$P$16/'DGL 4'!$B$27)*(1-EXP(-'DGL 4'!$B$27*D155))+ ('DGL 4'!$P$17/'DGL 4'!$B$28)*(1-EXP(-'DGL 4'!$B$28*D155))</f>
        <v>52709.877486949146</v>
      </c>
      <c r="P155" s="21">
        <f>(O155+Systeme!$AA$17)/Systeme!$AA$14</f>
        <v>26.354938743474573</v>
      </c>
    </row>
    <row r="156" spans="1:16" x14ac:dyDescent="0.25">
      <c r="A156" s="4">
        <f t="shared" si="2"/>
        <v>154</v>
      </c>
      <c r="D156" s="19">
        <f>A156*0.001 *Systeme!$G$4</f>
        <v>15.4</v>
      </c>
      <c r="F156" s="8">
        <f>('DGL 4'!$P$3/'DGL 4'!$B$26)*(1-EXP(-'DGL 4'!$B$26*D156)) + ('DGL 4'!$P$4/'DGL 4'!$B$27)*(1-EXP(-'DGL 4'!$B$27*D156))+ ('DGL 4'!$P$5/'DGL 4'!$B$28)*(1-EXP(-'DGL 4'!$B$28*D156))</f>
        <v>-153510.60065462673</v>
      </c>
      <c r="G156" s="21">
        <f>(F156+Systeme!$C$17)/Systeme!$C$14</f>
        <v>23.244699672686636</v>
      </c>
      <c r="I156" s="8">
        <f>('DGL 4'!$P$7/'DGL 4'!$B$26)*(1-EXP(-'DGL 4'!$B$26*D156)) + ('DGL 4'!$P$8/'DGL 4'!$B$27)*(1-EXP(-'DGL 4'!$B$27*D156))+ ('DGL 4'!$P$9/'DGL 4'!$B$28)*(1-EXP(-'DGL 4'!$B$28*D156))</f>
        <v>52444.212969920511</v>
      </c>
      <c r="J156" s="21">
        <f>(I156+Systeme!$K$17)/Systeme!$K$14</f>
        <v>26.222106484960257</v>
      </c>
      <c r="L156" s="8">
        <f>('DGL 4'!$P$11/'DGL 4'!$B$26)*(1-EXP(-'DGL 4'!$B$26*D156)) + ('DGL 4'!$P$12/'DGL 4'!$B$27)*(1-EXP(-'DGL 4'!$B$27*D156))+ ('DGL 4'!$P$13/'DGL 4'!$B$28)*(1-EXP(-'DGL 4'!$B$28*D156))</f>
        <v>47877.631936006044</v>
      </c>
      <c r="M156" s="21">
        <f>(L156+Systeme!$S$17)/Systeme!$S$14</f>
        <v>23.938815968003023</v>
      </c>
      <c r="O156" s="8">
        <f>('DGL 4'!$P$15/'DGL 4'!$B$26)*(1-EXP(-'DGL 4'!$B$26*D156)) + ('DGL 4'!$P$16/'DGL 4'!$B$27)*(1-EXP(-'DGL 4'!$B$27*D156))+ ('DGL 4'!$P$17/'DGL 4'!$B$28)*(1-EXP(-'DGL 4'!$B$28*D156))</f>
        <v>53188.75574870019</v>
      </c>
      <c r="P156" s="21">
        <f>(O156+Systeme!$AA$17)/Systeme!$AA$14</f>
        <v>26.594377874350094</v>
      </c>
    </row>
    <row r="157" spans="1:16" x14ac:dyDescent="0.25">
      <c r="A157" s="4">
        <f t="shared" si="2"/>
        <v>155</v>
      </c>
      <c r="D157" s="19">
        <f>A157*0.001 *Systeme!$G$4</f>
        <v>15.5</v>
      </c>
      <c r="F157" s="8">
        <f>('DGL 4'!$P$3/'DGL 4'!$B$26)*(1-EXP(-'DGL 4'!$B$26*D157)) + ('DGL 4'!$P$4/'DGL 4'!$B$27)*(1-EXP(-'DGL 4'!$B$27*D157))+ ('DGL 4'!$P$5/'DGL 4'!$B$28)*(1-EXP(-'DGL 4'!$B$28*D157))</f>
        <v>-153921.01738361578</v>
      </c>
      <c r="G157" s="21">
        <f>(F157+Systeme!$C$17)/Systeme!$C$14</f>
        <v>23.039491308192112</v>
      </c>
      <c r="I157" s="8">
        <f>('DGL 4'!$P$7/'DGL 4'!$B$26)*(1-EXP(-'DGL 4'!$B$26*D157)) + ('DGL 4'!$P$8/'DGL 4'!$B$27)*(1-EXP(-'DGL 4'!$B$27*D157))+ ('DGL 4'!$P$9/'DGL 4'!$B$28)*(1-EXP(-'DGL 4'!$B$28*D157))</f>
        <v>52399.074409547698</v>
      </c>
      <c r="J157" s="21">
        <f>(I157+Systeme!$K$17)/Systeme!$K$14</f>
        <v>26.199537204773851</v>
      </c>
      <c r="L157" s="8">
        <f>('DGL 4'!$P$11/'DGL 4'!$B$26)*(1-EXP(-'DGL 4'!$B$26*D157)) + ('DGL 4'!$P$12/'DGL 4'!$B$27)*(1-EXP(-'DGL 4'!$B$27*D157))+ ('DGL 4'!$P$13/'DGL 4'!$B$28)*(1-EXP(-'DGL 4'!$B$28*D157))</f>
        <v>47854.530114093403</v>
      </c>
      <c r="M157" s="21">
        <f>(L157+Systeme!$S$17)/Systeme!$S$14</f>
        <v>23.9272650570467</v>
      </c>
      <c r="O157" s="8">
        <f>('DGL 4'!$P$15/'DGL 4'!$B$26)*(1-EXP(-'DGL 4'!$B$26*D157)) + ('DGL 4'!$P$16/'DGL 4'!$B$27)*(1-EXP(-'DGL 4'!$B$27*D157))+ ('DGL 4'!$P$17/'DGL 4'!$B$28)*(1-EXP(-'DGL 4'!$B$28*D157))</f>
        <v>53667.41285997472</v>
      </c>
      <c r="P157" s="21">
        <f>(O157+Systeme!$AA$17)/Systeme!$AA$14</f>
        <v>26.833706429987359</v>
      </c>
    </row>
    <row r="158" spans="1:16" x14ac:dyDescent="0.25">
      <c r="A158" s="4">
        <f t="shared" si="2"/>
        <v>156</v>
      </c>
      <c r="D158" s="19">
        <f>A158*0.001 *Systeme!$G$4</f>
        <v>15.6</v>
      </c>
      <c r="F158" s="8">
        <f>('DGL 4'!$P$3/'DGL 4'!$B$26)*(1-EXP(-'DGL 4'!$B$26*D158)) + ('DGL 4'!$P$4/'DGL 4'!$B$27)*(1-EXP(-'DGL 4'!$B$27*D158))+ ('DGL 4'!$P$5/'DGL 4'!$B$28)*(1-EXP(-'DGL 4'!$B$28*D158))</f>
        <v>-154327.39623103876</v>
      </c>
      <c r="G158" s="21">
        <f>(F158+Systeme!$C$17)/Systeme!$C$14</f>
        <v>22.836301884480623</v>
      </c>
      <c r="I158" s="8">
        <f>('DGL 4'!$P$7/'DGL 4'!$B$26)*(1-EXP(-'DGL 4'!$B$26*D158)) + ('DGL 4'!$P$8/'DGL 4'!$B$27)*(1-EXP(-'DGL 4'!$B$27*D158))+ ('DGL 4'!$P$9/'DGL 4'!$B$28)*(1-EXP(-'DGL 4'!$B$28*D158))</f>
        <v>52352.095790971012</v>
      </c>
      <c r="J158" s="21">
        <f>(I158+Systeme!$K$17)/Systeme!$K$14</f>
        <v>26.176047895485507</v>
      </c>
      <c r="L158" s="8">
        <f>('DGL 4'!$P$11/'DGL 4'!$B$26)*(1-EXP(-'DGL 4'!$B$26*D158)) + ('DGL 4'!$P$12/'DGL 4'!$B$27)*(1-EXP(-'DGL 4'!$B$27*D158))+ ('DGL 4'!$P$13/'DGL 4'!$B$28)*(1-EXP(-'DGL 4'!$B$28*D158))</f>
        <v>47829.471345672515</v>
      </c>
      <c r="M158" s="21">
        <f>(L158+Systeme!$S$17)/Systeme!$S$14</f>
        <v>23.914735672836258</v>
      </c>
      <c r="O158" s="8">
        <f>('DGL 4'!$P$15/'DGL 4'!$B$26)*(1-EXP(-'DGL 4'!$B$26*D158)) + ('DGL 4'!$P$16/'DGL 4'!$B$27)*(1-EXP(-'DGL 4'!$B$27*D158))+ ('DGL 4'!$P$17/'DGL 4'!$B$28)*(1-EXP(-'DGL 4'!$B$28*D158))</f>
        <v>54145.829094395231</v>
      </c>
      <c r="P158" s="21">
        <f>(O158+Systeme!$AA$17)/Systeme!$AA$14</f>
        <v>27.072914547197616</v>
      </c>
    </row>
    <row r="159" spans="1:16" x14ac:dyDescent="0.25">
      <c r="A159" s="4">
        <f t="shared" si="2"/>
        <v>157</v>
      </c>
      <c r="D159" s="19">
        <f>A159*0.001 *Systeme!$G$4</f>
        <v>15.7</v>
      </c>
      <c r="F159" s="8">
        <f>('DGL 4'!$P$3/'DGL 4'!$B$26)*(1-EXP(-'DGL 4'!$B$26*D159)) + ('DGL 4'!$P$4/'DGL 4'!$B$27)*(1-EXP(-'DGL 4'!$B$27*D159))+ ('DGL 4'!$P$5/'DGL 4'!$B$28)*(1-EXP(-'DGL 4'!$B$28*D159))</f>
        <v>-154729.7791902257</v>
      </c>
      <c r="G159" s="21">
        <f>(F159+Systeme!$C$17)/Systeme!$C$14</f>
        <v>22.635110404887151</v>
      </c>
      <c r="I159" s="8">
        <f>('DGL 4'!$P$7/'DGL 4'!$B$26)*(1-EXP(-'DGL 4'!$B$26*D159)) + ('DGL 4'!$P$8/'DGL 4'!$B$27)*(1-EXP(-'DGL 4'!$B$27*D159))+ ('DGL 4'!$P$9/'DGL 4'!$B$28)*(1-EXP(-'DGL 4'!$B$28*D159))</f>
        <v>52303.307455009868</v>
      </c>
      <c r="J159" s="21">
        <f>(I159+Systeme!$K$17)/Systeme!$K$14</f>
        <v>26.151653727504932</v>
      </c>
      <c r="L159" s="8">
        <f>('DGL 4'!$P$11/'DGL 4'!$B$26)*(1-EXP(-'DGL 4'!$B$26*D159)) + ('DGL 4'!$P$12/'DGL 4'!$B$27)*(1-EXP(-'DGL 4'!$B$27*D159))+ ('DGL 4'!$P$13/'DGL 4'!$B$28)*(1-EXP(-'DGL 4'!$B$28*D159))</f>
        <v>47802.486697043219</v>
      </c>
      <c r="M159" s="21">
        <f>(L159+Systeme!$S$17)/Systeme!$S$14</f>
        <v>23.901243348521611</v>
      </c>
      <c r="O159" s="8">
        <f>('DGL 4'!$P$15/'DGL 4'!$B$26)*(1-EXP(-'DGL 4'!$B$26*D159)) + ('DGL 4'!$P$16/'DGL 4'!$B$27)*(1-EXP(-'DGL 4'!$B$27*D159))+ ('DGL 4'!$P$17/'DGL 4'!$B$28)*(1-EXP(-'DGL 4'!$B$28*D159))</f>
        <v>54623.985038172643</v>
      </c>
      <c r="P159" s="21">
        <f>(O159+Systeme!$AA$17)/Systeme!$AA$14</f>
        <v>27.311992519086321</v>
      </c>
    </row>
    <row r="160" spans="1:16" x14ac:dyDescent="0.25">
      <c r="A160" s="4">
        <f t="shared" si="2"/>
        <v>158</v>
      </c>
      <c r="D160" s="19">
        <f>A160*0.001 *Systeme!$G$4</f>
        <v>15.8</v>
      </c>
      <c r="F160" s="8">
        <f>('DGL 4'!$P$3/'DGL 4'!$B$26)*(1-EXP(-'DGL 4'!$B$26*D160)) + ('DGL 4'!$P$4/'DGL 4'!$B$27)*(1-EXP(-'DGL 4'!$B$27*D160))+ ('DGL 4'!$P$5/'DGL 4'!$B$28)*(1-EXP(-'DGL 4'!$B$28*D160))</f>
        <v>-155128.20780666408</v>
      </c>
      <c r="G160" s="21">
        <f>(F160+Systeme!$C$17)/Systeme!$C$14</f>
        <v>22.43589609666796</v>
      </c>
      <c r="I160" s="8">
        <f>('DGL 4'!$P$7/'DGL 4'!$B$26)*(1-EXP(-'DGL 4'!$B$26*D160)) + ('DGL 4'!$P$8/'DGL 4'!$B$27)*(1-EXP(-'DGL 4'!$B$27*D160))+ ('DGL 4'!$P$9/'DGL 4'!$B$28)*(1-EXP(-'DGL 4'!$B$28*D160))</f>
        <v>52252.739366915484</v>
      </c>
      <c r="J160" s="21">
        <f>(I160+Systeme!$K$17)/Systeme!$K$14</f>
        <v>26.126369683457742</v>
      </c>
      <c r="L160" s="8">
        <f>('DGL 4'!$P$11/'DGL 4'!$B$26)*(1-EXP(-'DGL 4'!$B$26*D160)) + ('DGL 4'!$P$12/'DGL 4'!$B$27)*(1-EXP(-'DGL 4'!$B$27*D160))+ ('DGL 4'!$P$13/'DGL 4'!$B$28)*(1-EXP(-'DGL 4'!$B$28*D160))</f>
        <v>47773.60685347479</v>
      </c>
      <c r="M160" s="21">
        <f>(L160+Systeme!$S$17)/Systeme!$S$14</f>
        <v>23.886803426737394</v>
      </c>
      <c r="O160" s="8">
        <f>('DGL 4'!$P$15/'DGL 4'!$B$26)*(1-EXP(-'DGL 4'!$B$26*D160)) + ('DGL 4'!$P$16/'DGL 4'!$B$27)*(1-EXP(-'DGL 4'!$B$27*D160))+ ('DGL 4'!$P$17/'DGL 4'!$B$28)*(1-EXP(-'DGL 4'!$B$28*D160))</f>
        <v>55101.861586273808</v>
      </c>
      <c r="P160" s="21">
        <f>(O160+Systeme!$AA$17)/Systeme!$AA$14</f>
        <v>27.550930793136903</v>
      </c>
    </row>
    <row r="161" spans="1:16" x14ac:dyDescent="0.25">
      <c r="A161" s="4">
        <f t="shared" si="2"/>
        <v>159</v>
      </c>
      <c r="D161" s="19">
        <f>A161*0.001 *Systeme!$G$4</f>
        <v>15.9</v>
      </c>
      <c r="F161" s="8">
        <f>('DGL 4'!$P$3/'DGL 4'!$B$26)*(1-EXP(-'DGL 4'!$B$26*D161)) + ('DGL 4'!$P$4/'DGL 4'!$B$27)*(1-EXP(-'DGL 4'!$B$27*D161))+ ('DGL 4'!$P$5/'DGL 4'!$B$28)*(1-EXP(-'DGL 4'!$B$28*D161))</f>
        <v>-155522.72318282613</v>
      </c>
      <c r="G161" s="21">
        <f>(F161+Systeme!$C$17)/Systeme!$C$14</f>
        <v>22.238638408586937</v>
      </c>
      <c r="I161" s="8">
        <f>('DGL 4'!$P$7/'DGL 4'!$B$26)*(1-EXP(-'DGL 4'!$B$26*D161)) + ('DGL 4'!$P$8/'DGL 4'!$B$27)*(1-EXP(-'DGL 4'!$B$27*D161))+ ('DGL 4'!$P$9/'DGL 4'!$B$28)*(1-EXP(-'DGL 4'!$B$28*D161))</f>
        <v>52200.421120654704</v>
      </c>
      <c r="J161" s="21">
        <f>(I161+Systeme!$K$17)/Systeme!$K$14</f>
        <v>26.100210560327351</v>
      </c>
      <c r="L161" s="8">
        <f>('DGL 4'!$P$11/'DGL 4'!$B$26)*(1-EXP(-'DGL 4'!$B$26*D161)) + ('DGL 4'!$P$12/'DGL 4'!$B$27)*(1-EXP(-'DGL 4'!$B$27*D161))+ ('DGL 4'!$P$13/'DGL 4'!$B$28)*(1-EXP(-'DGL 4'!$B$28*D161))</f>
        <v>47742.862123538187</v>
      </c>
      <c r="M161" s="21">
        <f>(L161+Systeme!$S$17)/Systeme!$S$14</f>
        <v>23.871431061769094</v>
      </c>
      <c r="O161" s="8">
        <f>('DGL 4'!$P$15/'DGL 4'!$B$26)*(1-EXP(-'DGL 4'!$B$26*D161)) + ('DGL 4'!$P$16/'DGL 4'!$B$27)*(1-EXP(-'DGL 4'!$B$27*D161))+ ('DGL 4'!$P$17/'DGL 4'!$B$28)*(1-EXP(-'DGL 4'!$B$28*D161))</f>
        <v>55579.439938633266</v>
      </c>
      <c r="P161" s="21">
        <f>(O161+Systeme!$AA$17)/Systeme!$AA$14</f>
        <v>27.789719969316632</v>
      </c>
    </row>
    <row r="162" spans="1:16" x14ac:dyDescent="0.25">
      <c r="A162" s="4">
        <f t="shared" si="2"/>
        <v>160</v>
      </c>
      <c r="D162" s="19">
        <f>A162*0.001 *Systeme!$G$4</f>
        <v>16</v>
      </c>
      <c r="F162" s="8">
        <f>('DGL 4'!$P$3/'DGL 4'!$B$26)*(1-EXP(-'DGL 4'!$B$26*D162)) + ('DGL 4'!$P$4/'DGL 4'!$B$27)*(1-EXP(-'DGL 4'!$B$27*D162))+ ('DGL 4'!$P$5/'DGL 4'!$B$28)*(1-EXP(-'DGL 4'!$B$28*D162))</f>
        <v>-155913.36598294458</v>
      </c>
      <c r="G162" s="21">
        <f>(F162+Systeme!$C$17)/Systeme!$C$14</f>
        <v>22.043317008527708</v>
      </c>
      <c r="I162" s="8">
        <f>('DGL 4'!$P$7/'DGL 4'!$B$26)*(1-EXP(-'DGL 4'!$B$26*D162)) + ('DGL 4'!$P$8/'DGL 4'!$B$27)*(1-EXP(-'DGL 4'!$B$27*D162))+ ('DGL 4'!$P$9/'DGL 4'!$B$28)*(1-EXP(-'DGL 4'!$B$28*D162))</f>
        <v>52146.38194314648</v>
      </c>
      <c r="J162" s="21">
        <f>(I162+Systeme!$K$17)/Systeme!$K$14</f>
        <v>26.07319097157324</v>
      </c>
      <c r="L162" s="8">
        <f>('DGL 4'!$P$11/'DGL 4'!$B$26)*(1-EXP(-'DGL 4'!$B$26*D162)) + ('DGL 4'!$P$12/'DGL 4'!$B$27)*(1-EXP(-'DGL 4'!$B$27*D162))+ ('DGL 4'!$P$13/'DGL 4'!$B$28)*(1-EXP(-'DGL 4'!$B$28*D162))</f>
        <v>47710.282443390781</v>
      </c>
      <c r="M162" s="21">
        <f>(L162+Systeme!$S$17)/Systeme!$S$14</f>
        <v>23.855141221695391</v>
      </c>
      <c r="O162" s="8">
        <f>('DGL 4'!$P$15/'DGL 4'!$B$26)*(1-EXP(-'DGL 4'!$B$26*D162)) + ('DGL 4'!$P$16/'DGL 4'!$B$27)*(1-EXP(-'DGL 4'!$B$27*D162))+ ('DGL 4'!$P$17/'DGL 4'!$B$28)*(1-EXP(-'DGL 4'!$B$28*D162))</f>
        <v>56056.701596407351</v>
      </c>
      <c r="P162" s="21">
        <f>(O162+Systeme!$AA$17)/Systeme!$AA$14</f>
        <v>28.028350798203675</v>
      </c>
    </row>
    <row r="163" spans="1:16" x14ac:dyDescent="0.25">
      <c r="A163" s="4">
        <f t="shared" si="2"/>
        <v>161</v>
      </c>
      <c r="D163" s="19">
        <f>A163*0.001 *Systeme!$G$4</f>
        <v>16.100000000000001</v>
      </c>
      <c r="F163" s="8">
        <f>('DGL 4'!$P$3/'DGL 4'!$B$26)*(1-EXP(-'DGL 4'!$B$26*D163)) + ('DGL 4'!$P$4/'DGL 4'!$B$27)*(1-EXP(-'DGL 4'!$B$27*D163))+ ('DGL 4'!$P$5/'DGL 4'!$B$28)*(1-EXP(-'DGL 4'!$B$28*D163))</f>
        <v>-156300.17643773614</v>
      </c>
      <c r="G163" s="21">
        <f>(F163+Systeme!$C$17)/Systeme!$C$14</f>
        <v>21.849911781131929</v>
      </c>
      <c r="I163" s="8">
        <f>('DGL 4'!$P$7/'DGL 4'!$B$26)*(1-EXP(-'DGL 4'!$B$26*D163)) + ('DGL 4'!$P$8/'DGL 4'!$B$27)*(1-EXP(-'DGL 4'!$B$27*D163))+ ('DGL 4'!$P$9/'DGL 4'!$B$28)*(1-EXP(-'DGL 4'!$B$28*D163))</f>
        <v>52090.650698451311</v>
      </c>
      <c r="J163" s="21">
        <f>(I163+Systeme!$K$17)/Systeme!$K$14</f>
        <v>26.045325349225656</v>
      </c>
      <c r="L163" s="8">
        <f>('DGL 4'!$P$11/'DGL 4'!$B$26)*(1-EXP(-'DGL 4'!$B$26*D163)) + ('DGL 4'!$P$12/'DGL 4'!$B$27)*(1-EXP(-'DGL 4'!$B$27*D163))+ ('DGL 4'!$P$13/'DGL 4'!$B$28)*(1-EXP(-'DGL 4'!$B$28*D163))</f>
        <v>47675.897381013274</v>
      </c>
      <c r="M163" s="21">
        <f>(L163+Systeme!$S$17)/Systeme!$S$14</f>
        <v>23.837948690506636</v>
      </c>
      <c r="O163" s="8">
        <f>('DGL 4'!$P$15/'DGL 4'!$B$26)*(1-EXP(-'DGL 4'!$B$26*D163)) + ('DGL 4'!$P$16/'DGL 4'!$B$27)*(1-EXP(-'DGL 4'!$B$27*D163))+ ('DGL 4'!$P$17/'DGL 4'!$B$28)*(1-EXP(-'DGL 4'!$B$28*D163))</f>
        <v>56533.628358271584</v>
      </c>
      <c r="P163" s="21">
        <f>(O163+Systeme!$AA$17)/Systeme!$AA$14</f>
        <v>28.266814179135793</v>
      </c>
    </row>
    <row r="164" spans="1:16" x14ac:dyDescent="0.25">
      <c r="A164" s="4">
        <f t="shared" si="2"/>
        <v>162</v>
      </c>
      <c r="D164" s="19">
        <f>A164*0.001 *Systeme!$G$4</f>
        <v>16.2</v>
      </c>
      <c r="F164" s="8">
        <f>('DGL 4'!$P$3/'DGL 4'!$B$26)*(1-EXP(-'DGL 4'!$B$26*D164)) + ('DGL 4'!$P$4/'DGL 4'!$B$27)*(1-EXP(-'DGL 4'!$B$27*D164))+ ('DGL 4'!$P$5/'DGL 4'!$B$28)*(1-EXP(-'DGL 4'!$B$28*D164))</f>
        <v>-156683.19434907401</v>
      </c>
      <c r="G164" s="21">
        <f>(F164+Systeme!$C$17)/Systeme!$C$14</f>
        <v>21.658402825462996</v>
      </c>
      <c r="I164" s="8">
        <f>('DGL 4'!$P$7/'DGL 4'!$B$26)*(1-EXP(-'DGL 4'!$B$26*D164)) + ('DGL 4'!$P$8/'DGL 4'!$B$27)*(1-EXP(-'DGL 4'!$B$27*D164))+ ('DGL 4'!$P$9/'DGL 4'!$B$28)*(1-EXP(-'DGL 4'!$B$28*D164))</f>
        <v>52033.255891914319</v>
      </c>
      <c r="J164" s="21">
        <f>(I164+Systeme!$K$17)/Systeme!$K$14</f>
        <v>26.016627945957161</v>
      </c>
      <c r="L164" s="8">
        <f>('DGL 4'!$P$11/'DGL 4'!$B$26)*(1-EXP(-'DGL 4'!$B$26*D164)) + ('DGL 4'!$P$12/'DGL 4'!$B$27)*(1-EXP(-'DGL 4'!$B$27*D164))+ ('DGL 4'!$P$13/'DGL 4'!$B$28)*(1-EXP(-'DGL 4'!$B$28*D164))</f>
        <v>47639.736140400157</v>
      </c>
      <c r="M164" s="21">
        <f>(L164+Systeme!$S$17)/Systeme!$S$14</f>
        <v>23.81986807020008</v>
      </c>
      <c r="O164" s="8">
        <f>('DGL 4'!$P$15/'DGL 4'!$B$26)*(1-EXP(-'DGL 4'!$B$26*D164)) + ('DGL 4'!$P$16/'DGL 4'!$B$27)*(1-EXP(-'DGL 4'!$B$27*D164))+ ('DGL 4'!$P$17/'DGL 4'!$B$28)*(1-EXP(-'DGL 4'!$B$28*D164))</f>
        <v>57010.202316759562</v>
      </c>
      <c r="P164" s="21">
        <f>(O164+Systeme!$AA$17)/Systeme!$AA$14</f>
        <v>28.50510115837978</v>
      </c>
    </row>
    <row r="165" spans="1:16" x14ac:dyDescent="0.25">
      <c r="A165" s="4">
        <f t="shared" si="2"/>
        <v>163</v>
      </c>
      <c r="D165" s="19">
        <f>A165*0.001 *Systeme!$G$4</f>
        <v>16.3</v>
      </c>
      <c r="F165" s="8">
        <f>('DGL 4'!$P$3/'DGL 4'!$B$26)*(1-EXP(-'DGL 4'!$B$26*D165)) + ('DGL 4'!$P$4/'DGL 4'!$B$27)*(1-EXP(-'DGL 4'!$B$27*D165))+ ('DGL 4'!$P$5/'DGL 4'!$B$28)*(1-EXP(-'DGL 4'!$B$28*D165))</f>
        <v>-157062.45909461001</v>
      </c>
      <c r="G165" s="21">
        <f>(F165+Systeme!$C$17)/Systeme!$C$14</f>
        <v>21.468770452694997</v>
      </c>
      <c r="I165" s="8">
        <f>('DGL 4'!$P$7/'DGL 4'!$B$26)*(1-EXP(-'DGL 4'!$B$26*D165)) + ('DGL 4'!$P$8/'DGL 4'!$B$27)*(1-EXP(-'DGL 4'!$B$27*D165))+ ('DGL 4'!$P$9/'DGL 4'!$B$28)*(1-EXP(-'DGL 4'!$B$28*D165))</f>
        <v>51974.225674262489</v>
      </c>
      <c r="J165" s="21">
        <f>(I165+Systeme!$K$17)/Systeme!$K$14</f>
        <v>25.987112837131246</v>
      </c>
      <c r="L165" s="8">
        <f>('DGL 4'!$P$11/'DGL 4'!$B$26)*(1-EXP(-'DGL 4'!$B$26*D165)) + ('DGL 4'!$P$12/'DGL 4'!$B$27)*(1-EXP(-'DGL 4'!$B$27*D165))+ ('DGL 4'!$P$13/'DGL 4'!$B$28)*(1-EXP(-'DGL 4'!$B$28*D165))</f>
        <v>47601.827565703497</v>
      </c>
      <c r="M165" s="21">
        <f>(L165+Systeme!$S$17)/Systeme!$S$14</f>
        <v>23.800913782851747</v>
      </c>
      <c r="O165" s="8">
        <f>('DGL 4'!$P$15/'DGL 4'!$B$26)*(1-EXP(-'DGL 4'!$B$26*D165)) + ('DGL 4'!$P$16/'DGL 4'!$B$27)*(1-EXP(-'DGL 4'!$B$27*D165))+ ('DGL 4'!$P$17/'DGL 4'!$B$28)*(1-EXP(-'DGL 4'!$B$28*D165))</f>
        <v>57486.40585464405</v>
      </c>
      <c r="P165" s="21">
        <f>(O165+Systeme!$AA$17)/Systeme!$AA$14</f>
        <v>28.743202927322024</v>
      </c>
    </row>
    <row r="166" spans="1:16" x14ac:dyDescent="0.25">
      <c r="A166" s="4">
        <f t="shared" si="2"/>
        <v>164</v>
      </c>
      <c r="D166" s="19">
        <f>A166*0.001 *Systeme!$G$4</f>
        <v>16.400000000000002</v>
      </c>
      <c r="F166" s="8">
        <f>('DGL 4'!$P$3/'DGL 4'!$B$26)*(1-EXP(-'DGL 4'!$B$26*D166)) + ('DGL 4'!$P$4/'DGL 4'!$B$27)*(1-EXP(-'DGL 4'!$B$27*D166))+ ('DGL 4'!$P$5/'DGL 4'!$B$28)*(1-EXP(-'DGL 4'!$B$28*D166))</f>
        <v>-157438.00963234628</v>
      </c>
      <c r="G166" s="21">
        <f>(F166+Systeme!$C$17)/Systeme!$C$14</f>
        <v>21.28099518382686</v>
      </c>
      <c r="I166" s="8">
        <f>('DGL 4'!$P$7/'DGL 4'!$B$26)*(1-EXP(-'DGL 4'!$B$26*D166)) + ('DGL 4'!$P$8/'DGL 4'!$B$27)*(1-EXP(-'DGL 4'!$B$27*D166))+ ('DGL 4'!$P$9/'DGL 4'!$B$28)*(1-EXP(-'DGL 4'!$B$28*D166))</f>
        <v>51913.587845656453</v>
      </c>
      <c r="J166" s="21">
        <f>(I166+Systeme!$K$17)/Systeme!$K$14</f>
        <v>25.956793922828226</v>
      </c>
      <c r="L166" s="8">
        <f>('DGL 4'!$P$11/'DGL 4'!$B$26)*(1-EXP(-'DGL 4'!$B$26*D166)) + ('DGL 4'!$P$12/'DGL 4'!$B$27)*(1-EXP(-'DGL 4'!$B$27*D166))+ ('DGL 4'!$P$13/'DGL 4'!$B$28)*(1-EXP(-'DGL 4'!$B$28*D166))</f>
        <v>47562.200145330993</v>
      </c>
      <c r="M166" s="21">
        <f>(L166+Systeme!$S$17)/Systeme!$S$14</f>
        <v>23.781100072665495</v>
      </c>
      <c r="O166" s="8">
        <f>('DGL 4'!$P$15/'DGL 4'!$B$26)*(1-EXP(-'DGL 4'!$B$26*D166)) + ('DGL 4'!$P$16/'DGL 4'!$B$27)*(1-EXP(-'DGL 4'!$B$27*D166))+ ('DGL 4'!$P$17/'DGL 4'!$B$28)*(1-EXP(-'DGL 4'!$B$28*D166))</f>
        <v>57962.221641358876</v>
      </c>
      <c r="P166" s="21">
        <f>(O166+Systeme!$AA$17)/Systeme!$AA$14</f>
        <v>28.981110820679437</v>
      </c>
    </row>
    <row r="167" spans="1:16" x14ac:dyDescent="0.25">
      <c r="A167" s="4">
        <f t="shared" si="2"/>
        <v>165</v>
      </c>
      <c r="D167" s="19">
        <f>A167*0.001 *Systeme!$G$4</f>
        <v>16.5</v>
      </c>
      <c r="F167" s="8">
        <f>('DGL 4'!$P$3/'DGL 4'!$B$26)*(1-EXP(-'DGL 4'!$B$26*D167)) + ('DGL 4'!$P$4/'DGL 4'!$B$27)*(1-EXP(-'DGL 4'!$B$27*D167))+ ('DGL 4'!$P$5/'DGL 4'!$B$28)*(1-EXP(-'DGL 4'!$B$28*D167))</f>
        <v>-157809.88450515785</v>
      </c>
      <c r="G167" s="21">
        <f>(F167+Systeme!$C$17)/Systeme!$C$14</f>
        <v>21.095057747421073</v>
      </c>
      <c r="I167" s="8">
        <f>('DGL 4'!$P$7/'DGL 4'!$B$26)*(1-EXP(-'DGL 4'!$B$26*D167)) + ('DGL 4'!$P$8/'DGL 4'!$B$27)*(1-EXP(-'DGL 4'!$B$27*D167))+ ('DGL 4'!$P$9/'DGL 4'!$B$28)*(1-EXP(-'DGL 4'!$B$28*D167))</f>
        <v>51851.369859697355</v>
      </c>
      <c r="J167" s="21">
        <f>(I167+Systeme!$K$17)/Systeme!$K$14</f>
        <v>25.925684929848678</v>
      </c>
      <c r="L167" s="8">
        <f>('DGL 4'!$P$11/'DGL 4'!$B$26)*(1-EXP(-'DGL 4'!$B$26*D167)) + ('DGL 4'!$P$12/'DGL 4'!$B$27)*(1-EXP(-'DGL 4'!$B$27*D167))+ ('DGL 4'!$P$13/'DGL 4'!$B$28)*(1-EXP(-'DGL 4'!$B$28*D167))</f>
        <v>47520.882015998635</v>
      </c>
      <c r="M167" s="21">
        <f>(L167+Systeme!$S$17)/Systeme!$S$14</f>
        <v>23.760441007999319</v>
      </c>
      <c r="O167" s="8">
        <f>('DGL 4'!$P$15/'DGL 4'!$B$26)*(1-EXP(-'DGL 4'!$B$26*D167)) + ('DGL 4'!$P$16/'DGL 4'!$B$27)*(1-EXP(-'DGL 4'!$B$27*D167))+ ('DGL 4'!$P$17/'DGL 4'!$B$28)*(1-EXP(-'DGL 4'!$B$28*D167))</f>
        <v>58437.632629461936</v>
      </c>
      <c r="P167" s="21">
        <f>(O167+Systeme!$AA$17)/Systeme!$AA$14</f>
        <v>29.218816314730969</v>
      </c>
    </row>
    <row r="168" spans="1:16" x14ac:dyDescent="0.25">
      <c r="A168" s="4">
        <f t="shared" si="2"/>
        <v>166</v>
      </c>
      <c r="D168" s="19">
        <f>A168*0.001 *Systeme!$G$4</f>
        <v>16.600000000000001</v>
      </c>
      <c r="F168" s="8">
        <f>('DGL 4'!$P$3/'DGL 4'!$B$26)*(1-EXP(-'DGL 4'!$B$26*D168)) + ('DGL 4'!$P$4/'DGL 4'!$B$27)*(1-EXP(-'DGL 4'!$B$27*D168))+ ('DGL 4'!$P$5/'DGL 4'!$B$28)*(1-EXP(-'DGL 4'!$B$28*D168))</f>
        <v>-158178.12184526594</v>
      </c>
      <c r="G168" s="21">
        <f>(F168+Systeme!$C$17)/Systeme!$C$14</f>
        <v>20.910939077367033</v>
      </c>
      <c r="I168" s="8">
        <f>('DGL 4'!$P$7/'DGL 4'!$B$26)*(1-EXP(-'DGL 4'!$B$26*D168)) + ('DGL 4'!$P$8/'DGL 4'!$B$27)*(1-EXP(-'DGL 4'!$B$27*D168))+ ('DGL 4'!$P$9/'DGL 4'!$B$28)*(1-EXP(-'DGL 4'!$B$28*D168))</f>
        <v>51787.598827389331</v>
      </c>
      <c r="J168" s="21">
        <f>(I168+Systeme!$K$17)/Systeme!$K$14</f>
        <v>25.893799413694666</v>
      </c>
      <c r="L168" s="8">
        <f>('DGL 4'!$P$11/'DGL 4'!$B$26)*(1-EXP(-'DGL 4'!$B$26*D168)) + ('DGL 4'!$P$12/'DGL 4'!$B$27)*(1-EXP(-'DGL 4'!$B$27*D168))+ ('DGL 4'!$P$13/'DGL 4'!$B$28)*(1-EXP(-'DGL 4'!$B$28*D168))</f>
        <v>47477.900966738525</v>
      </c>
      <c r="M168" s="21">
        <f>(L168+Systeme!$S$17)/Systeme!$S$14</f>
        <v>23.738950483369262</v>
      </c>
      <c r="O168" s="8">
        <f>('DGL 4'!$P$15/'DGL 4'!$B$26)*(1-EXP(-'DGL 4'!$B$26*D168)) + ('DGL 4'!$P$16/'DGL 4'!$B$27)*(1-EXP(-'DGL 4'!$B$27*D168))+ ('DGL 4'!$P$17/'DGL 4'!$B$28)*(1-EXP(-'DGL 4'!$B$28*D168))</f>
        <v>58912.62205113814</v>
      </c>
      <c r="P168" s="21">
        <f>(O168+Systeme!$AA$17)/Systeme!$AA$14</f>
        <v>29.456311025569072</v>
      </c>
    </row>
    <row r="169" spans="1:16" x14ac:dyDescent="0.25">
      <c r="A169" s="4">
        <f t="shared" si="2"/>
        <v>167</v>
      </c>
      <c r="D169" s="19">
        <f>A169*0.001 *Systeme!$G$4</f>
        <v>16.7</v>
      </c>
      <c r="F169" s="8">
        <f>('DGL 4'!$P$3/'DGL 4'!$B$26)*(1-EXP(-'DGL 4'!$B$26*D169)) + ('DGL 4'!$P$4/'DGL 4'!$B$27)*(1-EXP(-'DGL 4'!$B$27*D169))+ ('DGL 4'!$P$5/'DGL 4'!$B$28)*(1-EXP(-'DGL 4'!$B$28*D169))</f>
        <v>-158542.75937866312</v>
      </c>
      <c r="G169" s="21">
        <f>(F169+Systeme!$C$17)/Systeme!$C$14</f>
        <v>20.72862031066844</v>
      </c>
      <c r="I169" s="8">
        <f>('DGL 4'!$P$7/'DGL 4'!$B$26)*(1-EXP(-'DGL 4'!$B$26*D169)) + ('DGL 4'!$P$8/'DGL 4'!$B$27)*(1-EXP(-'DGL 4'!$B$27*D169))+ ('DGL 4'!$P$9/'DGL 4'!$B$28)*(1-EXP(-'DGL 4'!$B$28*D169))</f>
        <v>51722.301521058223</v>
      </c>
      <c r="J169" s="21">
        <f>(I169+Systeme!$K$17)/Systeme!$K$14</f>
        <v>25.86115076052911</v>
      </c>
      <c r="L169" s="8">
        <f>('DGL 4'!$P$11/'DGL 4'!$B$26)*(1-EXP(-'DGL 4'!$B$26*D169)) + ('DGL 4'!$P$12/'DGL 4'!$B$27)*(1-EXP(-'DGL 4'!$B$27*D169))+ ('DGL 4'!$P$13/'DGL 4'!$B$28)*(1-EXP(-'DGL 4'!$B$28*D169))</f>
        <v>47433.28444286235</v>
      </c>
      <c r="M169" s="21">
        <f>(L169+Systeme!$S$17)/Systeme!$S$14</f>
        <v>23.716642221431176</v>
      </c>
      <c r="O169" s="8">
        <f>('DGL 4'!$P$15/'DGL 4'!$B$26)*(1-EXP(-'DGL 4'!$B$26*D169)) + ('DGL 4'!$P$16/'DGL 4'!$B$27)*(1-EXP(-'DGL 4'!$B$27*D169))+ ('DGL 4'!$P$17/'DGL 4'!$B$28)*(1-EXP(-'DGL 4'!$B$28*D169))</f>
        <v>59387.17341474256</v>
      </c>
      <c r="P169" s="21">
        <f>(O169+Systeme!$AA$17)/Systeme!$AA$14</f>
        <v>29.693586707371281</v>
      </c>
    </row>
    <row r="170" spans="1:16" x14ac:dyDescent="0.25">
      <c r="A170" s="4">
        <f t="shared" si="2"/>
        <v>168</v>
      </c>
      <c r="D170" s="19">
        <f>A170*0.001 *Systeme!$G$4</f>
        <v>16.8</v>
      </c>
      <c r="F170" s="8">
        <f>('DGL 4'!$P$3/'DGL 4'!$B$26)*(1-EXP(-'DGL 4'!$B$26*D170)) + ('DGL 4'!$P$4/'DGL 4'!$B$27)*(1-EXP(-'DGL 4'!$B$27*D170))+ ('DGL 4'!$P$5/'DGL 4'!$B$28)*(1-EXP(-'DGL 4'!$B$28*D170))</f>
        <v>-158903.83442949012</v>
      </c>
      <c r="G170" s="21">
        <f>(F170+Systeme!$C$17)/Systeme!$C$14</f>
        <v>20.548082785254941</v>
      </c>
      <c r="I170" s="8">
        <f>('DGL 4'!$P$7/'DGL 4'!$B$26)*(1-EXP(-'DGL 4'!$B$26*D170)) + ('DGL 4'!$P$8/'DGL 4'!$B$27)*(1-EXP(-'DGL 4'!$B$27*D170))+ ('DGL 4'!$P$9/'DGL 4'!$B$28)*(1-EXP(-'DGL 4'!$B$28*D170))</f>
        <v>51655.504378226353</v>
      </c>
      <c r="J170" s="21">
        <f>(I170+Systeme!$K$17)/Systeme!$K$14</f>
        <v>25.827752189113177</v>
      </c>
      <c r="L170" s="8">
        <f>('DGL 4'!$P$11/'DGL 4'!$B$26)*(1-EXP(-'DGL 4'!$B$26*D170)) + ('DGL 4'!$P$12/'DGL 4'!$B$27)*(1-EXP(-'DGL 4'!$B$27*D170))+ ('DGL 4'!$P$13/'DGL 4'!$B$28)*(1-EXP(-'DGL 4'!$B$28*D170))</f>
        <v>47387.059549880971</v>
      </c>
      <c r="M170" s="21">
        <f>(L170+Systeme!$S$17)/Systeme!$S$14</f>
        <v>23.693529774940487</v>
      </c>
      <c r="O170" s="8">
        <f>('DGL 4'!$P$15/'DGL 4'!$B$26)*(1-EXP(-'DGL 4'!$B$26*D170)) + ('DGL 4'!$P$16/'DGL 4'!$B$27)*(1-EXP(-'DGL 4'!$B$27*D170))+ ('DGL 4'!$P$17/'DGL 4'!$B$28)*(1-EXP(-'DGL 4'!$B$28*D170))</f>
        <v>59861.270501382824</v>
      </c>
      <c r="P170" s="21">
        <f>(O170+Systeme!$AA$17)/Systeme!$AA$14</f>
        <v>29.930635250691413</v>
      </c>
    </row>
    <row r="171" spans="1:16" x14ac:dyDescent="0.25">
      <c r="A171" s="4">
        <f t="shared" si="2"/>
        <v>169</v>
      </c>
      <c r="D171" s="19">
        <f>A171*0.001 *Systeme!$G$4</f>
        <v>16.900000000000002</v>
      </c>
      <c r="F171" s="8">
        <f>('DGL 4'!$P$3/'DGL 4'!$B$26)*(1-EXP(-'DGL 4'!$B$26*D171)) + ('DGL 4'!$P$4/'DGL 4'!$B$27)*(1-EXP(-'DGL 4'!$B$27*D171))+ ('DGL 4'!$P$5/'DGL 4'!$B$28)*(1-EXP(-'DGL 4'!$B$28*D171))</f>
        <v>-159261.38392436603</v>
      </c>
      <c r="G171" s="21">
        <f>(F171+Systeme!$C$17)/Systeme!$C$14</f>
        <v>20.369308037816982</v>
      </c>
      <c r="I171" s="8">
        <f>('DGL 4'!$P$7/'DGL 4'!$B$26)*(1-EXP(-'DGL 4'!$B$26*D171)) + ('DGL 4'!$P$8/'DGL 4'!$B$27)*(1-EXP(-'DGL 4'!$B$27*D171))+ ('DGL 4'!$P$9/'DGL 4'!$B$28)*(1-EXP(-'DGL 4'!$B$28*D171))</f>
        <v>51587.233505445169</v>
      </c>
      <c r="J171" s="21">
        <f>(I171+Systeme!$K$17)/Systeme!$K$14</f>
        <v>25.793616752722585</v>
      </c>
      <c r="L171" s="8">
        <f>('DGL 4'!$P$11/'DGL 4'!$B$26)*(1-EXP(-'DGL 4'!$B$26*D171)) + ('DGL 4'!$P$12/'DGL 4'!$B$27)*(1-EXP(-'DGL 4'!$B$27*D171))+ ('DGL 4'!$P$13/'DGL 4'!$B$28)*(1-EXP(-'DGL 4'!$B$28*D171))</f>
        <v>47339.253057380585</v>
      </c>
      <c r="M171" s="21">
        <f>(L171+Systeme!$S$17)/Systeme!$S$14</f>
        <v>23.669626528690294</v>
      </c>
      <c r="O171" s="8">
        <f>('DGL 4'!$P$15/'DGL 4'!$B$26)*(1-EXP(-'DGL 4'!$B$26*D171)) + ('DGL 4'!$P$16/'DGL 4'!$B$27)*(1-EXP(-'DGL 4'!$B$27*D171))+ ('DGL 4'!$P$17/'DGL 4'!$B$28)*(1-EXP(-'DGL 4'!$B$28*D171))</f>
        <v>60334.897361540279</v>
      </c>
      <c r="P171" s="21">
        <f>(O171+Systeme!$AA$17)/Systeme!$AA$14</f>
        <v>30.167448680770139</v>
      </c>
    </row>
    <row r="172" spans="1:16" x14ac:dyDescent="0.25">
      <c r="A172" s="4">
        <f t="shared" si="2"/>
        <v>170</v>
      </c>
      <c r="D172" s="19">
        <f>A172*0.001 *Systeme!$G$4</f>
        <v>17</v>
      </c>
      <c r="F172" s="8">
        <f>('DGL 4'!$P$3/'DGL 4'!$B$26)*(1-EXP(-'DGL 4'!$B$26*D172)) + ('DGL 4'!$P$4/'DGL 4'!$B$27)*(1-EXP(-'DGL 4'!$B$27*D172))+ ('DGL 4'!$P$5/'DGL 4'!$B$28)*(1-EXP(-'DGL 4'!$B$28*D172))</f>
        <v>-159615.44439667053</v>
      </c>
      <c r="G172" s="21">
        <f>(F172+Systeme!$C$17)/Systeme!$C$14</f>
        <v>20.192277801664737</v>
      </c>
      <c r="I172" s="8">
        <f>('DGL 4'!$P$7/'DGL 4'!$B$26)*(1-EXP(-'DGL 4'!$B$26*D172)) + ('DGL 4'!$P$8/'DGL 4'!$B$27)*(1-EXP(-'DGL 4'!$B$27*D172))+ ('DGL 4'!$P$9/'DGL 4'!$B$28)*(1-EXP(-'DGL 4'!$B$28*D172))</f>
        <v>51517.514682084438</v>
      </c>
      <c r="J172" s="21">
        <f>(I172+Systeme!$K$17)/Systeme!$K$14</f>
        <v>25.758757341042219</v>
      </c>
      <c r="L172" s="8">
        <f>('DGL 4'!$P$11/'DGL 4'!$B$26)*(1-EXP(-'DGL 4'!$B$26*D172)) + ('DGL 4'!$P$12/'DGL 4'!$B$27)*(1-EXP(-'DGL 4'!$B$27*D172))+ ('DGL 4'!$P$13/'DGL 4'!$B$28)*(1-EXP(-'DGL 4'!$B$28*D172))</f>
        <v>47289.891402855923</v>
      </c>
      <c r="M172" s="21">
        <f>(L172+Systeme!$S$17)/Systeme!$S$14</f>
        <v>23.644945701427961</v>
      </c>
      <c r="O172" s="8">
        <f>('DGL 4'!$P$15/'DGL 4'!$B$26)*(1-EXP(-'DGL 4'!$B$26*D172)) + ('DGL 4'!$P$16/'DGL 4'!$B$27)*(1-EXP(-'DGL 4'!$B$27*D172))+ ('DGL 4'!$P$17/'DGL 4'!$B$28)*(1-EXP(-'DGL 4'!$B$28*D172))</f>
        <v>60808.038311730197</v>
      </c>
      <c r="P172" s="21">
        <f>(O172+Systeme!$AA$17)/Systeme!$AA$14</f>
        <v>30.4040191558651</v>
      </c>
    </row>
    <row r="173" spans="1:16" x14ac:dyDescent="0.25">
      <c r="A173" s="4">
        <f t="shared" si="2"/>
        <v>171</v>
      </c>
      <c r="D173" s="19">
        <f>A173*0.001 *Systeme!$G$4</f>
        <v>17.100000000000001</v>
      </c>
      <c r="F173" s="8">
        <f>('DGL 4'!$P$3/'DGL 4'!$B$26)*(1-EXP(-'DGL 4'!$B$26*D173)) + ('DGL 4'!$P$4/'DGL 4'!$B$27)*(1-EXP(-'DGL 4'!$B$27*D173))+ ('DGL 4'!$P$5/'DGL 4'!$B$28)*(1-EXP(-'DGL 4'!$B$28*D173))</f>
        <v>-159966.05199078095</v>
      </c>
      <c r="G173" s="21">
        <f>(F173+Systeme!$C$17)/Systeme!$C$14</f>
        <v>20.016974004609526</v>
      </c>
      <c r="I173" s="8">
        <f>('DGL 4'!$P$7/'DGL 4'!$B$26)*(1-EXP(-'DGL 4'!$B$26*D173)) + ('DGL 4'!$P$8/'DGL 4'!$B$27)*(1-EXP(-'DGL 4'!$B$27*D173))+ ('DGL 4'!$P$9/'DGL 4'!$B$28)*(1-EXP(-'DGL 4'!$B$28*D173))</f>
        <v>51446.373364080209</v>
      </c>
      <c r="J173" s="21">
        <f>(I173+Systeme!$K$17)/Systeme!$K$14</f>
        <v>25.723186682040105</v>
      </c>
      <c r="L173" s="8">
        <f>('DGL 4'!$P$11/'DGL 4'!$B$26)*(1-EXP(-'DGL 4'!$B$26*D173)) + ('DGL 4'!$P$12/'DGL 4'!$B$27)*(1-EXP(-'DGL 4'!$B$27*D173))+ ('DGL 4'!$P$13/'DGL 4'!$B$28)*(1-EXP(-'DGL 4'!$B$28*D173))</f>
        <v>47239.000695501047</v>
      </c>
      <c r="M173" s="21">
        <f>(L173+Systeme!$S$17)/Systeme!$S$14</f>
        <v>23.619500347750524</v>
      </c>
      <c r="O173" s="8">
        <f>('DGL 4'!$P$15/'DGL 4'!$B$26)*(1-EXP(-'DGL 4'!$B$26*D173)) + ('DGL 4'!$P$16/'DGL 4'!$B$27)*(1-EXP(-'DGL 4'!$B$27*D173))+ ('DGL 4'!$P$17/'DGL 4'!$B$28)*(1-EXP(-'DGL 4'!$B$28*D173))</f>
        <v>61280.677931199723</v>
      </c>
      <c r="P173" s="21">
        <f>(O173+Systeme!$AA$17)/Systeme!$AA$14</f>
        <v>30.640338965599863</v>
      </c>
    </row>
    <row r="174" spans="1:16" x14ac:dyDescent="0.25">
      <c r="A174" s="4">
        <f t="shared" si="2"/>
        <v>172</v>
      </c>
      <c r="D174" s="19">
        <f>A174*0.001 *Systeme!$G$4</f>
        <v>17.200000000000003</v>
      </c>
      <c r="F174" s="8">
        <f>('DGL 4'!$P$3/'DGL 4'!$B$26)*(1-EXP(-'DGL 4'!$B$26*D174)) + ('DGL 4'!$P$4/'DGL 4'!$B$27)*(1-EXP(-'DGL 4'!$B$27*D174))+ ('DGL 4'!$P$5/'DGL 4'!$B$28)*(1-EXP(-'DGL 4'!$B$28*D174))</f>
        <v>-160313.24246626254</v>
      </c>
      <c r="G174" s="21">
        <f>(F174+Systeme!$C$17)/Systeme!$C$14</f>
        <v>19.843378766868728</v>
      </c>
      <c r="I174" s="8">
        <f>('DGL 4'!$P$7/'DGL 4'!$B$26)*(1-EXP(-'DGL 4'!$B$26*D174)) + ('DGL 4'!$P$8/'DGL 4'!$B$27)*(1-EXP(-'DGL 4'!$B$27*D174))+ ('DGL 4'!$P$9/'DGL 4'!$B$28)*(1-EXP(-'DGL 4'!$B$28*D174))</f>
        <v>51373.834687640832</v>
      </c>
      <c r="J174" s="21">
        <f>(I174+Systeme!$K$17)/Systeme!$K$14</f>
        <v>25.686917343820415</v>
      </c>
      <c r="L174" s="8">
        <f>('DGL 4'!$P$11/'DGL 4'!$B$26)*(1-EXP(-'DGL 4'!$B$26*D174)) + ('DGL 4'!$P$12/'DGL 4'!$B$27)*(1-EXP(-'DGL 4'!$B$27*D174))+ ('DGL 4'!$P$13/'DGL 4'!$B$28)*(1-EXP(-'DGL 4'!$B$28*D174))</f>
        <v>47186.606719958218</v>
      </c>
      <c r="M174" s="21">
        <f>(L174+Systeme!$S$17)/Systeme!$S$14</f>
        <v>23.59330335997911</v>
      </c>
      <c r="O174" s="8">
        <f>('DGL 4'!$P$15/'DGL 4'!$B$26)*(1-EXP(-'DGL 4'!$B$26*D174)) + ('DGL 4'!$P$16/'DGL 4'!$B$27)*(1-EXP(-'DGL 4'!$B$27*D174))+ ('DGL 4'!$P$17/'DGL 4'!$B$28)*(1-EXP(-'DGL 4'!$B$28*D174))</f>
        <v>61752.801058663521</v>
      </c>
      <c r="P174" s="21">
        <f>(O174+Systeme!$AA$17)/Systeme!$AA$14</f>
        <v>30.876400529331761</v>
      </c>
    </row>
    <row r="175" spans="1:16" x14ac:dyDescent="0.25">
      <c r="A175" s="4">
        <f t="shared" si="2"/>
        <v>173</v>
      </c>
      <c r="D175" s="19">
        <f>A175*0.001 *Systeme!$G$4</f>
        <v>17.3</v>
      </c>
      <c r="F175" s="8">
        <f>('DGL 4'!$P$3/'DGL 4'!$B$26)*(1-EXP(-'DGL 4'!$B$26*D175)) + ('DGL 4'!$P$4/'DGL 4'!$B$27)*(1-EXP(-'DGL 4'!$B$27*D175))+ ('DGL 4'!$P$5/'DGL 4'!$B$28)*(1-EXP(-'DGL 4'!$B$28*D175))</f>
        <v>-160657.05120201365</v>
      </c>
      <c r="G175" s="21">
        <f>(F175+Systeme!$C$17)/Systeme!$C$14</f>
        <v>19.671474398993173</v>
      </c>
      <c r="I175" s="8">
        <f>('DGL 4'!$P$7/'DGL 4'!$B$26)*(1-EXP(-'DGL 4'!$B$26*D175)) + ('DGL 4'!$P$8/'DGL 4'!$B$27)*(1-EXP(-'DGL 4'!$B$27*D175))+ ('DGL 4'!$P$9/'DGL 4'!$B$28)*(1-EXP(-'DGL 4'!$B$28*D175))</f>
        <v>51299.923472911658</v>
      </c>
      <c r="J175" s="21">
        <f>(I175+Systeme!$K$17)/Systeme!$K$14</f>
        <v>25.649961736455829</v>
      </c>
      <c r="L175" s="8">
        <f>('DGL 4'!$P$11/'DGL 4'!$B$26)*(1-EXP(-'DGL 4'!$B$26*D175)) + ('DGL 4'!$P$12/'DGL 4'!$B$27)*(1-EXP(-'DGL 4'!$B$27*D175))+ ('DGL 4'!$P$13/'DGL 4'!$B$28)*(1-EXP(-'DGL 4'!$B$28*D175))</f>
        <v>47132.734940025039</v>
      </c>
      <c r="M175" s="21">
        <f>(L175+Systeme!$S$17)/Systeme!$S$14</f>
        <v>23.566367470012519</v>
      </c>
      <c r="O175" s="8">
        <f>('DGL 4'!$P$15/'DGL 4'!$B$26)*(1-EXP(-'DGL 4'!$B$26*D175)) + ('DGL 4'!$P$16/'DGL 4'!$B$27)*(1-EXP(-'DGL 4'!$B$27*D175))+ ('DGL 4'!$P$17/'DGL 4'!$B$28)*(1-EXP(-'DGL 4'!$B$28*D175))</f>
        <v>62224.39278907697</v>
      </c>
      <c r="P175" s="21">
        <f>(O175+Systeme!$AA$17)/Systeme!$AA$14</f>
        <v>31.112196394538486</v>
      </c>
    </row>
    <row r="176" spans="1:16" x14ac:dyDescent="0.25">
      <c r="A176" s="4">
        <f t="shared" si="2"/>
        <v>174</v>
      </c>
      <c r="D176" s="19">
        <f>A176*0.001 *Systeme!$G$4</f>
        <v>17.400000000000002</v>
      </c>
      <c r="F176" s="8">
        <f>('DGL 4'!$P$3/'DGL 4'!$B$26)*(1-EXP(-'DGL 4'!$B$26*D176)) + ('DGL 4'!$P$4/'DGL 4'!$B$27)*(1-EXP(-'DGL 4'!$B$27*D176))+ ('DGL 4'!$P$5/'DGL 4'!$B$28)*(1-EXP(-'DGL 4'!$B$28*D176))</f>
        <v>-160997.51320036643</v>
      </c>
      <c r="G176" s="21">
        <f>(F176+Systeme!$C$17)/Systeme!$C$14</f>
        <v>19.501243399816783</v>
      </c>
      <c r="I176" s="8">
        <f>('DGL 4'!$P$7/'DGL 4'!$B$26)*(1-EXP(-'DGL 4'!$B$26*D176)) + ('DGL 4'!$P$8/'DGL 4'!$B$27)*(1-EXP(-'DGL 4'!$B$27*D176))+ ('DGL 4'!$P$9/'DGL 4'!$B$28)*(1-EXP(-'DGL 4'!$B$28*D176))</f>
        <v>51224.664227599715</v>
      </c>
      <c r="J176" s="21">
        <f>(I176+Systeme!$K$17)/Systeme!$K$14</f>
        <v>25.612332113799859</v>
      </c>
      <c r="L176" s="8">
        <f>('DGL 4'!$P$11/'DGL 4'!$B$26)*(1-EXP(-'DGL 4'!$B$26*D176)) + ('DGL 4'!$P$12/'DGL 4'!$B$27)*(1-EXP(-'DGL 4'!$B$27*D176))+ ('DGL 4'!$P$13/'DGL 4'!$B$28)*(1-EXP(-'DGL 4'!$B$28*D176))</f>
        <v>47077.410502320839</v>
      </c>
      <c r="M176" s="21">
        <f>(L176+Systeme!$S$17)/Systeme!$S$14</f>
        <v>23.538705251160419</v>
      </c>
      <c r="O176" s="8">
        <f>('DGL 4'!$P$15/'DGL 4'!$B$26)*(1-EXP(-'DGL 4'!$B$26*D176)) + ('DGL 4'!$P$16/'DGL 4'!$B$27)*(1-EXP(-'DGL 4'!$B$27*D176))+ ('DGL 4'!$P$17/'DGL 4'!$B$28)*(1-EXP(-'DGL 4'!$B$28*D176))</f>
        <v>62695.438470445908</v>
      </c>
      <c r="P176" s="21">
        <f>(O176+Systeme!$AA$17)/Systeme!$AA$14</f>
        <v>31.347719235222954</v>
      </c>
    </row>
    <row r="177" spans="1:16" x14ac:dyDescent="0.25">
      <c r="A177" s="4">
        <f t="shared" si="2"/>
        <v>175</v>
      </c>
      <c r="D177" s="19">
        <f>A177*0.001 *Systeme!$G$4</f>
        <v>17.5</v>
      </c>
      <c r="F177" s="8">
        <f>('DGL 4'!$P$3/'DGL 4'!$B$26)*(1-EXP(-'DGL 4'!$B$26*D177)) + ('DGL 4'!$P$4/'DGL 4'!$B$27)*(1-EXP(-'DGL 4'!$B$27*D177))+ ('DGL 4'!$P$5/'DGL 4'!$B$28)*(1-EXP(-'DGL 4'!$B$28*D177))</f>
        <v>-161334.6630911426</v>
      </c>
      <c r="G177" s="21">
        <f>(F177+Systeme!$C$17)/Systeme!$C$14</f>
        <v>19.332668454428699</v>
      </c>
      <c r="I177" s="8">
        <f>('DGL 4'!$P$7/'DGL 4'!$B$26)*(1-EXP(-'DGL 4'!$B$26*D177)) + ('DGL 4'!$P$8/'DGL 4'!$B$27)*(1-EXP(-'DGL 4'!$B$27*D177))+ ('DGL 4'!$P$9/'DGL 4'!$B$28)*(1-EXP(-'DGL 4'!$B$28*D177))</f>
        <v>51148.08115055754</v>
      </c>
      <c r="J177" s="21">
        <f>(I177+Systeme!$K$17)/Systeme!$K$14</f>
        <v>25.574040575278769</v>
      </c>
      <c r="L177" s="8">
        <f>('DGL 4'!$P$11/'DGL 4'!$B$26)*(1-EXP(-'DGL 4'!$B$26*D177)) + ('DGL 4'!$P$12/'DGL 4'!$B$27)*(1-EXP(-'DGL 4'!$B$27*D177))+ ('DGL 4'!$P$13/'DGL 4'!$B$28)*(1-EXP(-'DGL 4'!$B$28*D177))</f>
        <v>47020.658239911994</v>
      </c>
      <c r="M177" s="21">
        <f>(L177+Systeme!$S$17)/Systeme!$S$14</f>
        <v>23.510329119955998</v>
      </c>
      <c r="O177" s="8">
        <f>('DGL 4'!$P$15/'DGL 4'!$B$26)*(1-EXP(-'DGL 4'!$B$26*D177)) + ('DGL 4'!$P$16/'DGL 4'!$B$27)*(1-EXP(-'DGL 4'!$B$27*D177))+ ('DGL 4'!$P$17/'DGL 4'!$B$28)*(1-EXP(-'DGL 4'!$B$28*D177))</f>
        <v>63165.923700673084</v>
      </c>
      <c r="P177" s="21">
        <f>(O177+Systeme!$AA$17)/Systeme!$AA$14</f>
        <v>31.582961850336542</v>
      </c>
    </row>
    <row r="178" spans="1:16" x14ac:dyDescent="0.25">
      <c r="A178" s="4">
        <f t="shared" si="2"/>
        <v>176</v>
      </c>
      <c r="D178" s="19">
        <f>A178*0.001 *Systeme!$G$4</f>
        <v>17.599999999999998</v>
      </c>
      <c r="F178" s="8">
        <f>('DGL 4'!$P$3/'DGL 4'!$B$26)*(1-EXP(-'DGL 4'!$B$26*D178)) + ('DGL 4'!$P$4/'DGL 4'!$B$27)*(1-EXP(-'DGL 4'!$B$27*D178))+ ('DGL 4'!$P$5/'DGL 4'!$B$28)*(1-EXP(-'DGL 4'!$B$28*D178))</f>
        <v>-161668.53513566553</v>
      </c>
      <c r="G178" s="21">
        <f>(F178+Systeme!$C$17)/Systeme!$C$14</f>
        <v>19.165732432167236</v>
      </c>
      <c r="I178" s="8">
        <f>('DGL 4'!$P$7/'DGL 4'!$B$26)*(1-EXP(-'DGL 4'!$B$26*D178)) + ('DGL 4'!$P$8/'DGL 4'!$B$27)*(1-EXP(-'DGL 4'!$B$27*D178))+ ('DGL 4'!$P$9/'DGL 4'!$B$28)*(1-EXP(-'DGL 4'!$B$28*D178))</f>
        <v>51070.198135327548</v>
      </c>
      <c r="J178" s="21">
        <f>(I178+Systeme!$K$17)/Systeme!$K$14</f>
        <v>25.535099067663772</v>
      </c>
      <c r="L178" s="8">
        <f>('DGL 4'!$P$11/'DGL 4'!$B$26)*(1-EXP(-'DGL 4'!$B$26*D178)) + ('DGL 4'!$P$12/'DGL 4'!$B$27)*(1-EXP(-'DGL 4'!$B$27*D178))+ ('DGL 4'!$P$13/'DGL 4'!$B$28)*(1-EXP(-'DGL 4'!$B$28*D178))</f>
        <v>46962.502675897398</v>
      </c>
      <c r="M178" s="21">
        <f>(L178+Systeme!$S$17)/Systeme!$S$14</f>
        <v>23.481251337948699</v>
      </c>
      <c r="O178" s="8">
        <f>('DGL 4'!$P$15/'DGL 4'!$B$26)*(1-EXP(-'DGL 4'!$B$26*D178)) + ('DGL 4'!$P$16/'DGL 4'!$B$27)*(1-EXP(-'DGL 4'!$B$27*D178))+ ('DGL 4'!$P$17/'DGL 4'!$B$28)*(1-EXP(-'DGL 4'!$B$28*D178))</f>
        <v>63635.834324440599</v>
      </c>
      <c r="P178" s="21">
        <f>(O178+Systeme!$AA$17)/Systeme!$AA$14</f>
        <v>31.817917162220301</v>
      </c>
    </row>
    <row r="179" spans="1:16" x14ac:dyDescent="0.25">
      <c r="A179" s="4">
        <f t="shared" si="2"/>
        <v>177</v>
      </c>
      <c r="D179" s="19">
        <f>A179*0.001 *Systeme!$G$4</f>
        <v>17.7</v>
      </c>
      <c r="F179" s="8">
        <f>('DGL 4'!$P$3/'DGL 4'!$B$26)*(1-EXP(-'DGL 4'!$B$26*D179)) + ('DGL 4'!$P$4/'DGL 4'!$B$27)*(1-EXP(-'DGL 4'!$B$27*D179))+ ('DGL 4'!$P$5/'DGL 4'!$B$28)*(1-EXP(-'DGL 4'!$B$28*D179))</f>
        <v>-161999.16323072891</v>
      </c>
      <c r="G179" s="21">
        <f>(F179+Systeme!$C$17)/Systeme!$C$14</f>
        <v>19.000418384635545</v>
      </c>
      <c r="I179" s="8">
        <f>('DGL 4'!$P$7/'DGL 4'!$B$26)*(1-EXP(-'DGL 4'!$B$26*D179)) + ('DGL 4'!$P$8/'DGL 4'!$B$27)*(1-EXP(-'DGL 4'!$B$27*D179))+ ('DGL 4'!$P$9/'DGL 4'!$B$28)*(1-EXP(-'DGL 4'!$B$28*D179))</f>
        <v>50991.038773646986</v>
      </c>
      <c r="J179" s="21">
        <f>(I179+Systeme!$K$17)/Systeme!$K$14</f>
        <v>25.495519386823492</v>
      </c>
      <c r="L179" s="8">
        <f>('DGL 4'!$P$11/'DGL 4'!$B$26)*(1-EXP(-'DGL 4'!$B$26*D179)) + ('DGL 4'!$P$12/'DGL 4'!$B$27)*(1-EXP(-'DGL 4'!$B$27*D179))+ ('DGL 4'!$P$13/'DGL 4'!$B$28)*(1-EXP(-'DGL 4'!$B$28*D179))</f>
        <v>46902.968026954259</v>
      </c>
      <c r="M179" s="21">
        <f>(L179+Systeme!$S$17)/Systeme!$S$14</f>
        <v>23.451484013477128</v>
      </c>
      <c r="O179" s="8">
        <f>('DGL 4'!$P$15/'DGL 4'!$B$26)*(1-EXP(-'DGL 4'!$B$26*D179)) + ('DGL 4'!$P$16/'DGL 4'!$B$27)*(1-EXP(-'DGL 4'!$B$27*D179))+ ('DGL 4'!$P$17/'DGL 4'!$B$28)*(1-EXP(-'DGL 4'!$B$28*D179))</f>
        <v>64105.156430127696</v>
      </c>
      <c r="P179" s="21">
        <f>(O179+Systeme!$AA$17)/Systeme!$AA$14</f>
        <v>32.052578215063846</v>
      </c>
    </row>
    <row r="180" spans="1:16" x14ac:dyDescent="0.25">
      <c r="A180" s="4">
        <f t="shared" si="2"/>
        <v>178</v>
      </c>
      <c r="D180" s="19">
        <f>A180*0.001 *Systeme!$G$4</f>
        <v>17.8</v>
      </c>
      <c r="F180" s="8">
        <f>('DGL 4'!$P$3/'DGL 4'!$B$26)*(1-EXP(-'DGL 4'!$B$26*D180)) + ('DGL 4'!$P$4/'DGL 4'!$B$27)*(1-EXP(-'DGL 4'!$B$27*D180))+ ('DGL 4'!$P$5/'DGL 4'!$B$28)*(1-EXP(-'DGL 4'!$B$28*D180))</f>
        <v>-162326.58091252265</v>
      </c>
      <c r="G180" s="21">
        <f>(F180+Systeme!$C$17)/Systeme!$C$14</f>
        <v>18.836709543738674</v>
      </c>
      <c r="I180" s="8">
        <f>('DGL 4'!$P$7/'DGL 4'!$B$26)*(1-EXP(-'DGL 4'!$B$26*D180)) + ('DGL 4'!$P$8/'DGL 4'!$B$27)*(1-EXP(-'DGL 4'!$B$27*D180))+ ('DGL 4'!$P$9/'DGL 4'!$B$28)*(1-EXP(-'DGL 4'!$B$28*D180))</f>
        <v>50910.626358914</v>
      </c>
      <c r="J180" s="21">
        <f>(I180+Systeme!$K$17)/Systeme!$K$14</f>
        <v>25.455313179457001</v>
      </c>
      <c r="L180" s="8">
        <f>('DGL 4'!$P$11/'DGL 4'!$B$26)*(1-EXP(-'DGL 4'!$B$26*D180)) + ('DGL 4'!$P$12/'DGL 4'!$B$27)*(1-EXP(-'DGL 4'!$B$27*D180))+ ('DGL 4'!$P$13/'DGL 4'!$B$28)*(1-EXP(-'DGL 4'!$B$28*D180))</f>
        <v>46842.078206844133</v>
      </c>
      <c r="M180" s="21">
        <f>(L180+Systeme!$S$17)/Systeme!$S$14</f>
        <v>23.421039103422068</v>
      </c>
      <c r="O180" s="8">
        <f>('DGL 4'!$P$15/'DGL 4'!$B$26)*(1-EXP(-'DGL 4'!$B$26*D180)) + ('DGL 4'!$P$16/'DGL 4'!$B$27)*(1-EXP(-'DGL 4'!$B$27*D180))+ ('DGL 4'!$P$17/'DGL 4'!$B$28)*(1-EXP(-'DGL 4'!$B$28*D180))</f>
        <v>64573.876346764533</v>
      </c>
      <c r="P180" s="21">
        <f>(O180+Systeme!$AA$17)/Systeme!$AA$14</f>
        <v>32.286938173382268</v>
      </c>
    </row>
    <row r="181" spans="1:16" x14ac:dyDescent="0.25">
      <c r="A181" s="4">
        <f t="shared" si="2"/>
        <v>179</v>
      </c>
      <c r="D181" s="19">
        <f>A181*0.001 *Systeme!$G$4</f>
        <v>17.899999999999999</v>
      </c>
      <c r="F181" s="8">
        <f>('DGL 4'!$P$3/'DGL 4'!$B$26)*(1-EXP(-'DGL 4'!$B$26*D181)) + ('DGL 4'!$P$4/'DGL 4'!$B$27)*(1-EXP(-'DGL 4'!$B$27*D181))+ ('DGL 4'!$P$5/'DGL 4'!$B$28)*(1-EXP(-'DGL 4'!$B$28*D181))</f>
        <v>-162650.82136051572</v>
      </c>
      <c r="G181" s="21">
        <f>(F181+Systeme!$C$17)/Systeme!$C$14</f>
        <v>18.67458931974214</v>
      </c>
      <c r="I181" s="8">
        <f>('DGL 4'!$P$7/'DGL 4'!$B$26)*(1-EXP(-'DGL 4'!$B$26*D181)) + ('DGL 4'!$P$8/'DGL 4'!$B$27)*(1-EXP(-'DGL 4'!$B$27*D181))+ ('DGL 4'!$P$9/'DGL 4'!$B$28)*(1-EXP(-'DGL 4'!$B$28*D181))</f>
        <v>50828.983889615221</v>
      </c>
      <c r="J181" s="21">
        <f>(I181+Systeme!$K$17)/Systeme!$K$14</f>
        <v>25.414491944807612</v>
      </c>
      <c r="L181" s="8">
        <f>('DGL 4'!$P$11/'DGL 4'!$B$26)*(1-EXP(-'DGL 4'!$B$26*D181)) + ('DGL 4'!$P$12/'DGL 4'!$B$27)*(1-EXP(-'DGL 4'!$B$27*D181))+ ('DGL 4'!$P$13/'DGL 4'!$B$28)*(1-EXP(-'DGL 4'!$B$28*D181))</f>
        <v>46779.856829880664</v>
      </c>
      <c r="M181" s="21">
        <f>(L181+Systeme!$S$17)/Systeme!$S$14</f>
        <v>23.389928414940332</v>
      </c>
      <c r="O181" s="8">
        <f>('DGL 4'!$P$15/'DGL 4'!$B$26)*(1-EXP(-'DGL 4'!$B$26*D181)) + ('DGL 4'!$P$16/'DGL 4'!$B$27)*(1-EXP(-'DGL 4'!$B$27*D181))+ ('DGL 4'!$P$17/'DGL 4'!$B$28)*(1-EXP(-'DGL 4'!$B$28*D181))</f>
        <v>65041.980641019851</v>
      </c>
      <c r="P181" s="21">
        <f>(O181+Systeme!$AA$17)/Systeme!$AA$14</f>
        <v>32.520990320509924</v>
      </c>
    </row>
    <row r="182" spans="1:16" x14ac:dyDescent="0.25">
      <c r="A182" s="4">
        <f t="shared" si="2"/>
        <v>180</v>
      </c>
      <c r="D182" s="19">
        <f>A182*0.001 *Systeme!$G$4</f>
        <v>18</v>
      </c>
      <c r="F182" s="8">
        <f>('DGL 4'!$P$3/'DGL 4'!$B$26)*(1-EXP(-'DGL 4'!$B$26*D182)) + ('DGL 4'!$P$4/'DGL 4'!$B$27)*(1-EXP(-'DGL 4'!$B$27*D182))+ ('DGL 4'!$P$5/'DGL 4'!$B$28)*(1-EXP(-'DGL 4'!$B$28*D182))</f>
        <v>-162971.91740129769</v>
      </c>
      <c r="G182" s="21">
        <f>(F182+Systeme!$C$17)/Systeme!$C$14</f>
        <v>18.514041299351156</v>
      </c>
      <c r="I182" s="8">
        <f>('DGL 4'!$P$7/'DGL 4'!$B$26)*(1-EXP(-'DGL 4'!$B$26*D182)) + ('DGL 4'!$P$8/'DGL 4'!$B$27)*(1-EXP(-'DGL 4'!$B$27*D182))+ ('DGL 4'!$P$9/'DGL 4'!$B$28)*(1-EXP(-'DGL 4'!$B$28*D182))</f>
        <v>50746.134072715169</v>
      </c>
      <c r="J182" s="21">
        <f>(I182+Systeme!$K$17)/Systeme!$K$14</f>
        <v>25.373067036357586</v>
      </c>
      <c r="L182" s="8">
        <f>('DGL 4'!$P$11/'DGL 4'!$B$26)*(1-EXP(-'DGL 4'!$B$26*D182)) + ('DGL 4'!$P$12/'DGL 4'!$B$27)*(1-EXP(-'DGL 4'!$B$27*D182))+ ('DGL 4'!$P$13/'DGL 4'!$B$28)*(1-EXP(-'DGL 4'!$B$28*D182))</f>
        <v>46716.327214358287</v>
      </c>
      <c r="M182" s="21">
        <f>(L182+Systeme!$S$17)/Systeme!$S$14</f>
        <v>23.358163607179144</v>
      </c>
      <c r="O182" s="8">
        <f>('DGL 4'!$P$15/'DGL 4'!$B$26)*(1-EXP(-'DGL 4'!$B$26*D182)) + ('DGL 4'!$P$16/'DGL 4'!$B$27)*(1-EXP(-'DGL 4'!$B$27*D182))+ ('DGL 4'!$P$17/'DGL 4'!$B$28)*(1-EXP(-'DGL 4'!$B$28*D182))</f>
        <v>65509.45611422426</v>
      </c>
      <c r="P182" s="21">
        <f>(O182+Systeme!$AA$17)/Systeme!$AA$14</f>
        <v>32.754728057112132</v>
      </c>
    </row>
    <row r="183" spans="1:16" x14ac:dyDescent="0.25">
      <c r="A183" s="4">
        <f t="shared" si="2"/>
        <v>181</v>
      </c>
      <c r="D183" s="19">
        <f>A183*0.001 *Systeme!$G$4</f>
        <v>18.099999999999998</v>
      </c>
      <c r="F183" s="8">
        <f>('DGL 4'!$P$3/'DGL 4'!$B$26)*(1-EXP(-'DGL 4'!$B$26*D183)) + ('DGL 4'!$P$4/'DGL 4'!$B$27)*(1-EXP(-'DGL 4'!$B$27*D183))+ ('DGL 4'!$P$5/'DGL 4'!$B$28)*(1-EXP(-'DGL 4'!$B$28*D183))</f>
        <v>-163289.90151237807</v>
      </c>
      <c r="G183" s="21">
        <f>(F183+Systeme!$C$17)/Systeme!$C$14</f>
        <v>18.355049243810964</v>
      </c>
      <c r="I183" s="8">
        <f>('DGL 4'!$P$7/'DGL 4'!$B$26)*(1-EXP(-'DGL 4'!$B$26*D183)) + ('DGL 4'!$P$8/'DGL 4'!$B$27)*(1-EXP(-'DGL 4'!$B$27*D183))+ ('DGL 4'!$P$9/'DGL 4'!$B$28)*(1-EXP(-'DGL 4'!$B$28*D183))</f>
        <v>50662.099327008254</v>
      </c>
      <c r="J183" s="21">
        <f>(I183+Systeme!$K$17)/Systeme!$K$14</f>
        <v>25.331049663504128</v>
      </c>
      <c r="L183" s="8">
        <f>('DGL 4'!$P$11/'DGL 4'!$B$26)*(1-EXP(-'DGL 4'!$B$26*D183)) + ('DGL 4'!$P$12/'DGL 4'!$B$27)*(1-EXP(-'DGL 4'!$B$27*D183))+ ('DGL 4'!$P$13/'DGL 4'!$B$28)*(1-EXP(-'DGL 4'!$B$28*D183))</f>
        <v>46651.512385943497</v>
      </c>
      <c r="M183" s="21">
        <f>(L183+Systeme!$S$17)/Systeme!$S$14</f>
        <v>23.325756192971749</v>
      </c>
      <c r="O183" s="8">
        <f>('DGL 4'!$P$15/'DGL 4'!$B$26)*(1-EXP(-'DGL 4'!$B$26*D183)) + ('DGL 4'!$P$16/'DGL 4'!$B$27)*(1-EXP(-'DGL 4'!$B$27*D183))+ ('DGL 4'!$P$17/'DGL 4'!$B$28)*(1-EXP(-'DGL 4'!$B$28*D183))</f>
        <v>65976.289799426348</v>
      </c>
      <c r="P183" s="21">
        <f>(O183+Systeme!$AA$17)/Systeme!$AA$14</f>
        <v>32.988144899713177</v>
      </c>
    </row>
    <row r="184" spans="1:16" x14ac:dyDescent="0.25">
      <c r="A184" s="4">
        <f t="shared" si="2"/>
        <v>182</v>
      </c>
      <c r="D184" s="19">
        <f>A184*0.001 *Systeme!$G$4</f>
        <v>18.2</v>
      </c>
      <c r="F184" s="8">
        <f>('DGL 4'!$P$3/'DGL 4'!$B$26)*(1-EXP(-'DGL 4'!$B$26*D184)) + ('DGL 4'!$P$4/'DGL 4'!$B$27)*(1-EXP(-'DGL 4'!$B$27*D184))+ ('DGL 4'!$P$5/'DGL 4'!$B$28)*(1-EXP(-'DGL 4'!$B$28*D184))</f>
        <v>-163604.80582594502</v>
      </c>
      <c r="G184" s="21">
        <f>(F184+Systeme!$C$17)/Systeme!$C$14</f>
        <v>18.197597087027489</v>
      </c>
      <c r="I184" s="8">
        <f>('DGL 4'!$P$7/'DGL 4'!$B$26)*(1-EXP(-'DGL 4'!$B$26*D184)) + ('DGL 4'!$P$8/'DGL 4'!$B$27)*(1-EXP(-'DGL 4'!$B$27*D184))+ ('DGL 4'!$P$9/'DGL 4'!$B$28)*(1-EXP(-'DGL 4'!$B$28*D184))</f>
        <v>50576.901786433329</v>
      </c>
      <c r="J184" s="21">
        <f>(I184+Systeme!$K$17)/Systeme!$K$14</f>
        <v>25.288450893216666</v>
      </c>
      <c r="L184" s="8">
        <f>('DGL 4'!$P$11/'DGL 4'!$B$26)*(1-EXP(-'DGL 4'!$B$26*D184)) + ('DGL 4'!$P$12/'DGL 4'!$B$27)*(1-EXP(-'DGL 4'!$B$27*D184))+ ('DGL 4'!$P$13/'DGL 4'!$B$28)*(1-EXP(-'DGL 4'!$B$28*D184))</f>
        <v>46585.435081027972</v>
      </c>
      <c r="M184" s="21">
        <f>(L184+Systeme!$S$17)/Systeme!$S$14</f>
        <v>23.292717540513987</v>
      </c>
      <c r="O184" s="8">
        <f>('DGL 4'!$P$15/'DGL 4'!$B$26)*(1-EXP(-'DGL 4'!$B$26*D184)) + ('DGL 4'!$P$16/'DGL 4'!$B$27)*(1-EXP(-'DGL 4'!$B$27*D184))+ ('DGL 4'!$P$17/'DGL 4'!$B$28)*(1-EXP(-'DGL 4'!$B$28*D184))</f>
        <v>66442.468958483732</v>
      </c>
      <c r="P184" s="21">
        <f>(O184+Systeme!$AA$17)/Systeme!$AA$14</f>
        <v>33.221234479241865</v>
      </c>
    </row>
    <row r="185" spans="1:16" x14ac:dyDescent="0.25">
      <c r="A185" s="4">
        <f t="shared" si="2"/>
        <v>183</v>
      </c>
      <c r="D185" s="19">
        <f>A185*0.001 *Systeme!$G$4</f>
        <v>18.3</v>
      </c>
      <c r="F185" s="8">
        <f>('DGL 4'!$P$3/'DGL 4'!$B$26)*(1-EXP(-'DGL 4'!$B$26*D185)) + ('DGL 4'!$P$4/'DGL 4'!$B$27)*(1-EXP(-'DGL 4'!$B$27*D185))+ ('DGL 4'!$P$5/'DGL 4'!$B$28)*(1-EXP(-'DGL 4'!$B$28*D185))</f>
        <v>-163916.66213258292</v>
      </c>
      <c r="G185" s="21">
        <f>(F185+Systeme!$C$17)/Systeme!$C$14</f>
        <v>18.041668933708539</v>
      </c>
      <c r="I185" s="8">
        <f>('DGL 4'!$P$7/'DGL 4'!$B$26)*(1-EXP(-'DGL 4'!$B$26*D185)) + ('DGL 4'!$P$8/'DGL 4'!$B$27)*(1-EXP(-'DGL 4'!$B$27*D185))+ ('DGL 4'!$P$9/'DGL 4'!$B$28)*(1-EXP(-'DGL 4'!$B$28*D185))</f>
        <v>50490.563303351475</v>
      </c>
      <c r="J185" s="21">
        <f>(I185+Systeme!$K$17)/Systeme!$K$14</f>
        <v>25.245281651675736</v>
      </c>
      <c r="L185" s="8">
        <f>('DGL 4'!$P$11/'DGL 4'!$B$26)*(1-EXP(-'DGL 4'!$B$26*D185)) + ('DGL 4'!$P$12/'DGL 4'!$B$27)*(1-EXP(-'DGL 4'!$B$27*D185))+ ('DGL 4'!$P$13/'DGL 4'!$B$28)*(1-EXP(-'DGL 4'!$B$28*D185))</f>
        <v>46518.117750044898</v>
      </c>
      <c r="M185" s="21">
        <f>(L185+Systeme!$S$17)/Systeme!$S$14</f>
        <v>23.259058875022451</v>
      </c>
      <c r="O185" s="8">
        <f>('DGL 4'!$P$15/'DGL 4'!$B$26)*(1-EXP(-'DGL 4'!$B$26*D185)) + ('DGL 4'!$P$16/'DGL 4'!$B$27)*(1-EXP(-'DGL 4'!$B$27*D185))+ ('DGL 4'!$P$17/'DGL 4'!$B$28)*(1-EXP(-'DGL 4'!$B$28*D185))</f>
        <v>66907.981079186575</v>
      </c>
      <c r="P185" s="21">
        <f>(O185+Systeme!$AA$17)/Systeme!$AA$14</f>
        <v>33.453990539593285</v>
      </c>
    </row>
    <row r="186" spans="1:16" x14ac:dyDescent="0.25">
      <c r="A186" s="4">
        <f t="shared" si="2"/>
        <v>184</v>
      </c>
      <c r="D186" s="19">
        <f>A186*0.001 *Systeme!$G$4</f>
        <v>18.399999999999999</v>
      </c>
      <c r="F186" s="8">
        <f>('DGL 4'!$P$3/'DGL 4'!$B$26)*(1-EXP(-'DGL 4'!$B$26*D186)) + ('DGL 4'!$P$4/'DGL 4'!$B$27)*(1-EXP(-'DGL 4'!$B$27*D186))+ ('DGL 4'!$P$5/'DGL 4'!$B$28)*(1-EXP(-'DGL 4'!$B$28*D186))</f>
        <v>-164225.50188495018</v>
      </c>
      <c r="G186" s="21">
        <f>(F186+Systeme!$C$17)/Systeme!$C$14</f>
        <v>17.887249057524912</v>
      </c>
      <c r="I186" s="8">
        <f>('DGL 4'!$P$7/'DGL 4'!$B$26)*(1-EXP(-'DGL 4'!$B$26*D186)) + ('DGL 4'!$P$8/'DGL 4'!$B$27)*(1-EXP(-'DGL 4'!$B$27*D186))+ ('DGL 4'!$P$9/'DGL 4'!$B$28)*(1-EXP(-'DGL 4'!$B$28*D186))</f>
        <v>50403.105451787575</v>
      </c>
      <c r="J186" s="21">
        <f>(I186+Systeme!$K$17)/Systeme!$K$14</f>
        <v>25.201552725893787</v>
      </c>
      <c r="L186" s="8">
        <f>('DGL 4'!$P$11/'DGL 4'!$B$26)*(1-EXP(-'DGL 4'!$B$26*D186)) + ('DGL 4'!$P$12/'DGL 4'!$B$27)*(1-EXP(-'DGL 4'!$B$27*D186))+ ('DGL 4'!$P$13/'DGL 4'!$B$28)*(1-EXP(-'DGL 4'!$B$28*D186))</f>
        <v>46449.58256074824</v>
      </c>
      <c r="M186" s="21">
        <f>(L186+Systeme!$S$17)/Systeme!$S$14</f>
        <v>23.22479128037412</v>
      </c>
      <c r="O186" s="8">
        <f>('DGL 4'!$P$15/'DGL 4'!$B$26)*(1-EXP(-'DGL 4'!$B$26*D186)) + ('DGL 4'!$P$16/'DGL 4'!$B$27)*(1-EXP(-'DGL 4'!$B$27*D186))+ ('DGL 4'!$P$17/'DGL 4'!$B$28)*(1-EXP(-'DGL 4'!$B$28*D186))</f>
        <v>67372.813872414408</v>
      </c>
      <c r="P186" s="21">
        <f>(O186+Systeme!$AA$17)/Systeme!$AA$14</f>
        <v>33.686406936207206</v>
      </c>
    </row>
    <row r="187" spans="1:16" x14ac:dyDescent="0.25">
      <c r="A187" s="4">
        <f t="shared" si="2"/>
        <v>185</v>
      </c>
      <c r="D187" s="19">
        <f>A187*0.001 *Systeme!$G$4</f>
        <v>18.5</v>
      </c>
      <c r="F187" s="8">
        <f>('DGL 4'!$P$3/'DGL 4'!$B$26)*(1-EXP(-'DGL 4'!$B$26*D187)) + ('DGL 4'!$P$4/'DGL 4'!$B$27)*(1-EXP(-'DGL 4'!$B$27*D187))+ ('DGL 4'!$P$5/'DGL 4'!$B$28)*(1-EXP(-'DGL 4'!$B$28*D187))</f>
        <v>-164531.35620141678</v>
      </c>
      <c r="G187" s="21">
        <f>(F187+Systeme!$C$17)/Systeme!$C$14</f>
        <v>17.734321899291608</v>
      </c>
      <c r="I187" s="8">
        <f>('DGL 4'!$P$7/'DGL 4'!$B$26)*(1-EXP(-'DGL 4'!$B$26*D187)) + ('DGL 4'!$P$8/'DGL 4'!$B$27)*(1-EXP(-'DGL 4'!$B$27*D187))+ ('DGL 4'!$P$9/'DGL 4'!$B$28)*(1-EXP(-'DGL 4'!$B$28*D187))</f>
        <v>50314.549530635282</v>
      </c>
      <c r="J187" s="21">
        <f>(I187+Systeme!$K$17)/Systeme!$K$14</f>
        <v>25.157274765317641</v>
      </c>
      <c r="L187" s="8">
        <f>('DGL 4'!$P$11/'DGL 4'!$B$26)*(1-EXP(-'DGL 4'!$B$26*D187)) + ('DGL 4'!$P$12/'DGL 4'!$B$27)*(1-EXP(-'DGL 4'!$B$27*D187))+ ('DGL 4'!$P$13/'DGL 4'!$B$28)*(1-EXP(-'DGL 4'!$B$28*D187))</f>
        <v>46379.851401455671</v>
      </c>
      <c r="M187" s="21">
        <f>(L187+Systeme!$S$17)/Systeme!$S$14</f>
        <v>23.189925700727837</v>
      </c>
      <c r="O187" s="8">
        <f>('DGL 4'!$P$15/'DGL 4'!$B$26)*(1-EXP(-'DGL 4'!$B$26*D187)) + ('DGL 4'!$P$16/'DGL 4'!$B$27)*(1-EXP(-'DGL 4'!$B$27*D187))+ ('DGL 4'!$P$17/'DGL 4'!$B$28)*(1-EXP(-'DGL 4'!$B$28*D187))</f>
        <v>67836.95526932583</v>
      </c>
      <c r="P187" s="21">
        <f>(O187+Systeme!$AA$17)/Systeme!$AA$14</f>
        <v>33.918477634662914</v>
      </c>
    </row>
    <row r="188" spans="1:16" x14ac:dyDescent="0.25">
      <c r="A188" s="4">
        <f t="shared" si="2"/>
        <v>186</v>
      </c>
      <c r="D188" s="19">
        <f>A188*0.001 *Systeme!$G$4</f>
        <v>18.600000000000001</v>
      </c>
      <c r="F188" s="8">
        <f>('DGL 4'!$P$3/'DGL 4'!$B$26)*(1-EXP(-'DGL 4'!$B$26*D188)) + ('DGL 4'!$P$4/'DGL 4'!$B$27)*(1-EXP(-'DGL 4'!$B$27*D188))+ ('DGL 4'!$P$5/'DGL 4'!$B$28)*(1-EXP(-'DGL 4'!$B$28*D188))</f>
        <v>-164834.25586966285</v>
      </c>
      <c r="G188" s="21">
        <f>(F188+Systeme!$C$17)/Systeme!$C$14</f>
        <v>17.582872065168573</v>
      </c>
      <c r="I188" s="8">
        <f>('DGL 4'!$P$7/'DGL 4'!$B$26)*(1-EXP(-'DGL 4'!$B$26*D188)) + ('DGL 4'!$P$8/'DGL 4'!$B$27)*(1-EXP(-'DGL 4'!$B$27*D188))+ ('DGL 4'!$P$9/'DGL 4'!$B$28)*(1-EXP(-'DGL 4'!$B$28*D188))</f>
        <v>50224.916566827305</v>
      </c>
      <c r="J188" s="21">
        <f>(I188+Systeme!$K$17)/Systeme!$K$14</f>
        <v>25.112458283413652</v>
      </c>
      <c r="L188" s="8">
        <f>('DGL 4'!$P$11/'DGL 4'!$B$26)*(1-EXP(-'DGL 4'!$B$26*D188)) + ('DGL 4'!$P$12/'DGL 4'!$B$27)*(1-EXP(-'DGL 4'!$B$27*D188))+ ('DGL 4'!$P$13/'DGL 4'!$B$28)*(1-EXP(-'DGL 4'!$B$28*D188))</f>
        <v>46308.945884255692</v>
      </c>
      <c r="M188" s="21">
        <f>(L188+Systeme!$S$17)/Systeme!$S$14</f>
        <v>23.154472942127846</v>
      </c>
      <c r="O188" s="8">
        <f>('DGL 4'!$P$15/'DGL 4'!$B$26)*(1-EXP(-'DGL 4'!$B$26*D188)) + ('DGL 4'!$P$16/'DGL 4'!$B$27)*(1-EXP(-'DGL 4'!$B$27*D188))+ ('DGL 4'!$P$17/'DGL 4'!$B$28)*(1-EXP(-'DGL 4'!$B$28*D188))</f>
        <v>68300.393418579886</v>
      </c>
      <c r="P188" s="21">
        <f>(O188+Systeme!$AA$17)/Systeme!$AA$14</f>
        <v>34.150196709289943</v>
      </c>
    </row>
    <row r="189" spans="1:16" x14ac:dyDescent="0.25">
      <c r="A189" s="4">
        <f t="shared" si="2"/>
        <v>187</v>
      </c>
      <c r="D189" s="19">
        <f>A189*0.001 *Systeme!$G$4</f>
        <v>18.7</v>
      </c>
      <c r="F189" s="8">
        <f>('DGL 4'!$P$3/'DGL 4'!$B$26)*(1-EXP(-'DGL 4'!$B$26*D189)) + ('DGL 4'!$P$4/'DGL 4'!$B$27)*(1-EXP(-'DGL 4'!$B$27*D189))+ ('DGL 4'!$P$5/'DGL 4'!$B$28)*(1-EXP(-'DGL 4'!$B$28*D189))</f>
        <v>-165134.23135023806</v>
      </c>
      <c r="G189" s="21">
        <f>(F189+Systeme!$C$17)/Systeme!$C$14</f>
        <v>17.432884324880973</v>
      </c>
      <c r="I189" s="8">
        <f>('DGL 4'!$P$7/'DGL 4'!$B$26)*(1-EXP(-'DGL 4'!$B$26*D189)) + ('DGL 4'!$P$8/'DGL 4'!$B$27)*(1-EXP(-'DGL 4'!$B$27*D189))+ ('DGL 4'!$P$9/'DGL 4'!$B$28)*(1-EXP(-'DGL 4'!$B$28*D189))</f>
        <v>50134.227318469333</v>
      </c>
      <c r="J189" s="21">
        <f>(I189+Systeme!$K$17)/Systeme!$K$14</f>
        <v>25.067113659234668</v>
      </c>
      <c r="L189" s="8">
        <f>('DGL 4'!$P$11/'DGL 4'!$B$26)*(1-EXP(-'DGL 4'!$B$26*D189)) + ('DGL 4'!$P$12/'DGL 4'!$B$27)*(1-EXP(-'DGL 4'!$B$27*D189))+ ('DGL 4'!$P$13/'DGL 4'!$B$28)*(1-EXP(-'DGL 4'!$B$28*D189))</f>
        <v>46236.88734817892</v>
      </c>
      <c r="M189" s="21">
        <f>(L189+Systeme!$S$17)/Systeme!$S$14</f>
        <v>23.118443674089459</v>
      </c>
      <c r="O189" s="8">
        <f>('DGL 4'!$P$15/'DGL 4'!$B$26)*(1-EXP(-'DGL 4'!$B$26*D189)) + ('DGL 4'!$P$16/'DGL 4'!$B$27)*(1-EXP(-'DGL 4'!$B$27*D189))+ ('DGL 4'!$P$17/'DGL 4'!$B$28)*(1-EXP(-'DGL 4'!$B$28*D189))</f>
        <v>68763.116683589818</v>
      </c>
      <c r="P189" s="21">
        <f>(O189+Systeme!$AA$17)/Systeme!$AA$14</f>
        <v>34.381558341794907</v>
      </c>
    </row>
    <row r="190" spans="1:16" x14ac:dyDescent="0.25">
      <c r="A190" s="4">
        <f t="shared" si="2"/>
        <v>188</v>
      </c>
      <c r="D190" s="19">
        <f>A190*0.001 *Systeme!$G$4</f>
        <v>18.8</v>
      </c>
      <c r="F190" s="8">
        <f>('DGL 4'!$P$3/'DGL 4'!$B$26)*(1-EXP(-'DGL 4'!$B$26*D190)) + ('DGL 4'!$P$4/'DGL 4'!$B$27)*(1-EXP(-'DGL 4'!$B$27*D190))+ ('DGL 4'!$P$5/'DGL 4'!$B$28)*(1-EXP(-'DGL 4'!$B$28*D190))</f>
        <v>-165431.31278008249</v>
      </c>
      <c r="G190" s="21">
        <f>(F190+Systeme!$C$17)/Systeme!$C$14</f>
        <v>17.284343609958757</v>
      </c>
      <c r="I190" s="8">
        <f>('DGL 4'!$P$7/'DGL 4'!$B$26)*(1-EXP(-'DGL 4'!$B$26*D190)) + ('DGL 4'!$P$8/'DGL 4'!$B$27)*(1-EXP(-'DGL 4'!$B$27*D190))+ ('DGL 4'!$P$9/'DGL 4'!$B$28)*(1-EXP(-'DGL 4'!$B$28*D190))</f>
        <v>50042.502277940235</v>
      </c>
      <c r="J190" s="21">
        <f>(I190+Systeme!$K$17)/Systeme!$K$14</f>
        <v>25.021251138970118</v>
      </c>
      <c r="L190" s="8">
        <f>('DGL 4'!$P$11/'DGL 4'!$B$26)*(1-EXP(-'DGL 4'!$B$26*D190)) + ('DGL 4'!$P$12/'DGL 4'!$B$27)*(1-EXP(-'DGL 4'!$B$27*D190))+ ('DGL 4'!$P$13/'DGL 4'!$B$28)*(1-EXP(-'DGL 4'!$B$28*D190))</f>
        <v>46163.696862334211</v>
      </c>
      <c r="M190" s="21">
        <f>(L190+Systeme!$S$17)/Systeme!$S$14</f>
        <v>23.081848431167106</v>
      </c>
      <c r="O190" s="8">
        <f>('DGL 4'!$P$15/'DGL 4'!$B$26)*(1-EXP(-'DGL 4'!$B$26*D190)) + ('DGL 4'!$P$16/'DGL 4'!$B$27)*(1-EXP(-'DGL 4'!$B$27*D190))+ ('DGL 4'!$P$17/'DGL 4'!$B$28)*(1-EXP(-'DGL 4'!$B$28*D190))</f>
        <v>69225.113639808071</v>
      </c>
      <c r="P190" s="21">
        <f>(O190+Systeme!$AA$17)/Systeme!$AA$14</f>
        <v>34.612556819904036</v>
      </c>
    </row>
    <row r="191" spans="1:16" x14ac:dyDescent="0.25">
      <c r="A191" s="4">
        <f t="shared" si="2"/>
        <v>189</v>
      </c>
      <c r="D191" s="19">
        <f>A191*0.001 *Systeme!$G$4</f>
        <v>18.899999999999999</v>
      </c>
      <c r="F191" s="8">
        <f>('DGL 4'!$P$3/'DGL 4'!$B$26)*(1-EXP(-'DGL 4'!$B$26*D191)) + ('DGL 4'!$P$4/'DGL 4'!$B$27)*(1-EXP(-'DGL 4'!$B$27*D191))+ ('DGL 4'!$P$5/'DGL 4'!$B$28)*(1-EXP(-'DGL 4'!$B$28*D191))</f>
        <v>-165725.52997600962</v>
      </c>
      <c r="G191" s="21">
        <f>(F191+Systeme!$C$17)/Systeme!$C$14</f>
        <v>17.137235011995188</v>
      </c>
      <c r="I191" s="8">
        <f>('DGL 4'!$P$7/'DGL 4'!$B$26)*(1-EXP(-'DGL 4'!$B$26*D191)) + ('DGL 4'!$P$8/'DGL 4'!$B$27)*(1-EXP(-'DGL 4'!$B$27*D191))+ ('DGL 4'!$P$9/'DGL 4'!$B$28)*(1-EXP(-'DGL 4'!$B$28*D191))</f>
        <v>49949.761674956826</v>
      </c>
      <c r="J191" s="21">
        <f>(I191+Systeme!$K$17)/Systeme!$K$14</f>
        <v>24.974880837478413</v>
      </c>
      <c r="L191" s="8">
        <f>('DGL 4'!$P$11/'DGL 4'!$B$26)*(1-EXP(-'DGL 4'!$B$26*D191)) + ('DGL 4'!$P$12/'DGL 4'!$B$27)*(1-EXP(-'DGL 4'!$B$27*D191))+ ('DGL 4'!$P$13/'DGL 4'!$B$28)*(1-EXP(-'DGL 4'!$B$28*D191))</f>
        <v>46089.395229010115</v>
      </c>
      <c r="M191" s="21">
        <f>(L191+Systeme!$S$17)/Systeme!$S$14</f>
        <v>23.044697614505058</v>
      </c>
      <c r="O191" s="8">
        <f>('DGL 4'!$P$15/'DGL 4'!$B$26)*(1-EXP(-'DGL 4'!$B$26*D191)) + ('DGL 4'!$P$16/'DGL 4'!$B$27)*(1-EXP(-'DGL 4'!$B$27*D191))+ ('DGL 4'!$P$17/'DGL 4'!$B$28)*(1-EXP(-'DGL 4'!$B$28*D191))</f>
        <v>69686.373072042712</v>
      </c>
      <c r="P191" s="21">
        <f>(O191+Systeme!$AA$17)/Systeme!$AA$14</f>
        <v>34.843186536021356</v>
      </c>
    </row>
    <row r="192" spans="1:16" x14ac:dyDescent="0.25">
      <c r="A192" s="4">
        <f t="shared" si="2"/>
        <v>190</v>
      </c>
      <c r="D192" s="19">
        <f>A192*0.001 *Systeme!$G$4</f>
        <v>19</v>
      </c>
      <c r="F192" s="8">
        <f>('DGL 4'!$P$3/'DGL 4'!$B$26)*(1-EXP(-'DGL 4'!$B$26*D192)) + ('DGL 4'!$P$4/'DGL 4'!$B$27)*(1-EXP(-'DGL 4'!$B$27*D192))+ ('DGL 4'!$P$5/'DGL 4'!$B$28)*(1-EXP(-'DGL 4'!$B$28*D192))</f>
        <v>-166016.91243815148</v>
      </c>
      <c r="G192" s="21">
        <f>(F192+Systeme!$C$17)/Systeme!$C$14</f>
        <v>16.991543780924257</v>
      </c>
      <c r="I192" s="8">
        <f>('DGL 4'!$P$7/'DGL 4'!$B$26)*(1-EXP(-'DGL 4'!$B$26*D192)) + ('DGL 4'!$P$8/'DGL 4'!$B$27)*(1-EXP(-'DGL 4'!$B$27*D192))+ ('DGL 4'!$P$9/'DGL 4'!$B$28)*(1-EXP(-'DGL 4'!$B$28*D192))</f>
        <v>49856.025479605189</v>
      </c>
      <c r="J192" s="21">
        <f>(I192+Systeme!$K$17)/Systeme!$K$14</f>
        <v>24.928012739802593</v>
      </c>
      <c r="L192" s="8">
        <f>('DGL 4'!$P$11/'DGL 4'!$B$26)*(1-EXP(-'DGL 4'!$B$26*D192)) + ('DGL 4'!$P$12/'DGL 4'!$B$27)*(1-EXP(-'DGL 4'!$B$27*D192))+ ('DGL 4'!$P$13/'DGL 4'!$B$28)*(1-EXP(-'DGL 4'!$B$28*D192))</f>
        <v>46014.002986741834</v>
      </c>
      <c r="M192" s="21">
        <f>(L192+Systeme!$S$17)/Systeme!$S$14</f>
        <v>23.007001493370918</v>
      </c>
      <c r="O192" s="8">
        <f>('DGL 4'!$P$15/'DGL 4'!$B$26)*(1-EXP(-'DGL 4'!$B$26*D192)) + ('DGL 4'!$P$16/'DGL 4'!$B$27)*(1-EXP(-'DGL 4'!$B$27*D192))+ ('DGL 4'!$P$17/'DGL 4'!$B$28)*(1-EXP(-'DGL 4'!$B$28*D192))</f>
        <v>70146.883971804433</v>
      </c>
      <c r="P192" s="21">
        <f>(O192+Systeme!$AA$17)/Systeme!$AA$14</f>
        <v>35.073441985902214</v>
      </c>
    </row>
    <row r="193" spans="1:16" x14ac:dyDescent="0.25">
      <c r="A193" s="4">
        <f t="shared" si="2"/>
        <v>191</v>
      </c>
      <c r="D193" s="19">
        <f>A193*0.001 *Systeme!$G$4</f>
        <v>19.100000000000001</v>
      </c>
      <c r="F193" s="8">
        <f>('DGL 4'!$P$3/'DGL 4'!$B$26)*(1-EXP(-'DGL 4'!$B$26*D193)) + ('DGL 4'!$P$4/'DGL 4'!$B$27)*(1-EXP(-'DGL 4'!$B$27*D193))+ ('DGL 4'!$P$5/'DGL 4'!$B$28)*(1-EXP(-'DGL 4'!$B$28*D193))</f>
        <v>-166305.48935336623</v>
      </c>
      <c r="G193" s="21">
        <f>(F193+Systeme!$C$17)/Systeme!$C$14</f>
        <v>16.847255323316887</v>
      </c>
      <c r="I193" s="8">
        <f>('DGL 4'!$P$7/'DGL 4'!$B$26)*(1-EXP(-'DGL 4'!$B$26*D193)) + ('DGL 4'!$P$8/'DGL 4'!$B$27)*(1-EXP(-'DGL 4'!$B$27*D193))+ ('DGL 4'!$P$9/'DGL 4'!$B$28)*(1-EXP(-'DGL 4'!$B$28*D193))</f>
        <v>49761.313405338064</v>
      </c>
      <c r="J193" s="21">
        <f>(I193+Systeme!$K$17)/Systeme!$K$14</f>
        <v>24.880656702669032</v>
      </c>
      <c r="L193" s="8">
        <f>('DGL 4'!$P$11/'DGL 4'!$B$26)*(1-EXP(-'DGL 4'!$B$26*D193)) + ('DGL 4'!$P$12/'DGL 4'!$B$27)*(1-EXP(-'DGL 4'!$B$27*D193))+ ('DGL 4'!$P$13/'DGL 4'!$B$28)*(1-EXP(-'DGL 4'!$B$28*D193))</f>
        <v>45937.540413343871</v>
      </c>
      <c r="M193" s="21">
        <f>(L193+Systeme!$S$17)/Systeme!$S$14</f>
        <v>22.968770206671937</v>
      </c>
      <c r="O193" s="8">
        <f>('DGL 4'!$P$15/'DGL 4'!$B$26)*(1-EXP(-'DGL 4'!$B$26*D193)) + ('DGL 4'!$P$16/'DGL 4'!$B$27)*(1-EXP(-'DGL 4'!$B$27*D193))+ ('DGL 4'!$P$17/'DGL 4'!$B$28)*(1-EXP(-'DGL 4'!$B$28*D193))</f>
        <v>70606.635534684276</v>
      </c>
      <c r="P193" s="21">
        <f>(O193+Systeme!$AA$17)/Systeme!$AA$14</f>
        <v>35.303317767342136</v>
      </c>
    </row>
    <row r="194" spans="1:16" x14ac:dyDescent="0.25">
      <c r="A194" s="4">
        <f t="shared" si="2"/>
        <v>192</v>
      </c>
      <c r="D194" s="19">
        <f>A194*0.001 *Systeme!$G$4</f>
        <v>19.2</v>
      </c>
      <c r="F194" s="8">
        <f>('DGL 4'!$P$3/'DGL 4'!$B$26)*(1-EXP(-'DGL 4'!$B$26*D194)) + ('DGL 4'!$P$4/'DGL 4'!$B$27)*(1-EXP(-'DGL 4'!$B$27*D194))+ ('DGL 4'!$P$5/'DGL 4'!$B$28)*(1-EXP(-'DGL 4'!$B$28*D194))</f>
        <v>-166591.28959860952</v>
      </c>
      <c r="G194" s="21">
        <f>(F194+Systeme!$C$17)/Systeme!$C$14</f>
        <v>16.704355200695236</v>
      </c>
      <c r="I194" s="8">
        <f>('DGL 4'!$P$7/'DGL 4'!$B$26)*(1-EXP(-'DGL 4'!$B$26*D194)) + ('DGL 4'!$P$8/'DGL 4'!$B$27)*(1-EXP(-'DGL 4'!$B$27*D194))+ ('DGL 4'!$P$9/'DGL 4'!$B$28)*(1-EXP(-'DGL 4'!$B$28*D194))</f>
        <v>49665.644911938783</v>
      </c>
      <c r="J194" s="21">
        <f>(I194+Systeme!$K$17)/Systeme!$K$14</f>
        <v>24.832822455969392</v>
      </c>
      <c r="L194" s="8">
        <f>('DGL 4'!$P$11/'DGL 4'!$B$26)*(1-EXP(-'DGL 4'!$B$26*D194)) + ('DGL 4'!$P$12/'DGL 4'!$B$27)*(1-EXP(-'DGL 4'!$B$27*D194))+ ('DGL 4'!$P$13/'DGL 4'!$B$28)*(1-EXP(-'DGL 4'!$B$28*D194))</f>
        <v>45860.027528909428</v>
      </c>
      <c r="M194" s="21">
        <f>(L194+Systeme!$S$17)/Systeme!$S$14</f>
        <v>22.930013764454714</v>
      </c>
      <c r="O194" s="8">
        <f>('DGL 4'!$P$15/'DGL 4'!$B$26)*(1-EXP(-'DGL 4'!$B$26*D194)) + ('DGL 4'!$P$16/'DGL 4'!$B$27)*(1-EXP(-'DGL 4'!$B$27*D194))+ ('DGL 4'!$P$17/'DGL 4'!$B$28)*(1-EXP(-'DGL 4'!$B$28*D194))</f>
        <v>71065.617157761342</v>
      </c>
      <c r="P194" s="21">
        <f>(O194+Systeme!$AA$17)/Systeme!$AA$14</f>
        <v>35.532808578880669</v>
      </c>
    </row>
    <row r="195" spans="1:16" x14ac:dyDescent="0.25">
      <c r="A195" s="4">
        <f t="shared" si="2"/>
        <v>193</v>
      </c>
      <c r="D195" s="19">
        <f>A195*0.001 *Systeme!$G$4</f>
        <v>19.3</v>
      </c>
      <c r="F195" s="8">
        <f>('DGL 4'!$P$3/'DGL 4'!$B$26)*(1-EXP(-'DGL 4'!$B$26*D195)) + ('DGL 4'!$P$4/'DGL 4'!$B$27)*(1-EXP(-'DGL 4'!$B$27*D195))+ ('DGL 4'!$P$5/'DGL 4'!$B$28)*(1-EXP(-'DGL 4'!$B$28*D195))</f>
        <v>-166874.34174426898</v>
      </c>
      <c r="G195" s="21">
        <f>(F195+Systeme!$C$17)/Systeme!$C$14</f>
        <v>16.562829127865509</v>
      </c>
      <c r="I195" s="8">
        <f>('DGL 4'!$P$7/'DGL 4'!$B$26)*(1-EXP(-'DGL 4'!$B$26*D195)) + ('DGL 4'!$P$8/'DGL 4'!$B$27)*(1-EXP(-'DGL 4'!$B$27*D195))+ ('DGL 4'!$P$9/'DGL 4'!$B$28)*(1-EXP(-'DGL 4'!$B$28*D195))</f>
        <v>49569.039208452348</v>
      </c>
      <c r="J195" s="21">
        <f>(I195+Systeme!$K$17)/Systeme!$K$14</f>
        <v>24.784519604226173</v>
      </c>
      <c r="L195" s="8">
        <f>('DGL 4'!$P$11/'DGL 4'!$B$26)*(1-EXP(-'DGL 4'!$B$26*D195)) + ('DGL 4'!$P$12/'DGL 4'!$B$27)*(1-EXP(-'DGL 4'!$B$27*D195))+ ('DGL 4'!$P$13/'DGL 4'!$B$28)*(1-EXP(-'DGL 4'!$B$28*D195))</f>
        <v>45781.484098775967</v>
      </c>
      <c r="M195" s="21">
        <f>(L195+Systeme!$S$17)/Systeme!$S$14</f>
        <v>22.890742049387985</v>
      </c>
      <c r="O195" s="8">
        <f>('DGL 4'!$P$15/'DGL 4'!$B$26)*(1-EXP(-'DGL 4'!$B$26*D195)) + ('DGL 4'!$P$16/'DGL 4'!$B$27)*(1-EXP(-'DGL 4'!$B$27*D195))+ ('DGL 4'!$P$17/'DGL 4'!$B$28)*(1-EXP(-'DGL 4'!$B$28*D195))</f>
        <v>71523.818437040711</v>
      </c>
      <c r="P195" s="21">
        <f>(O195+Systeme!$AA$17)/Systeme!$AA$14</f>
        <v>35.761909218520358</v>
      </c>
    </row>
    <row r="196" spans="1:16" x14ac:dyDescent="0.25">
      <c r="A196" s="4">
        <f t="shared" si="2"/>
        <v>194</v>
      </c>
      <c r="D196" s="19">
        <f>A196*0.001 *Systeme!$G$4</f>
        <v>19.400000000000002</v>
      </c>
      <c r="F196" s="8">
        <f>('DGL 4'!$P$3/'DGL 4'!$B$26)*(1-EXP(-'DGL 4'!$B$26*D196)) + ('DGL 4'!$P$4/'DGL 4'!$B$27)*(1-EXP(-'DGL 4'!$B$27*D196))+ ('DGL 4'!$P$5/'DGL 4'!$B$28)*(1-EXP(-'DGL 4'!$B$28*D196))</f>
        <v>-167154.6740574624</v>
      </c>
      <c r="G196" s="21">
        <f>(F196+Systeme!$C$17)/Systeme!$C$14</f>
        <v>16.422662971268799</v>
      </c>
      <c r="I196" s="8">
        <f>('DGL 4'!$P$7/'DGL 4'!$B$26)*(1-EXP(-'DGL 4'!$B$26*D196)) + ('DGL 4'!$P$8/'DGL 4'!$B$27)*(1-EXP(-'DGL 4'!$B$27*D196))+ ('DGL 4'!$P$9/'DGL 4'!$B$28)*(1-EXP(-'DGL 4'!$B$28*D196))</f>
        <v>49471.515256083992</v>
      </c>
      <c r="J196" s="21">
        <f>(I196+Systeme!$K$17)/Systeme!$K$14</f>
        <v>24.735757628041995</v>
      </c>
      <c r="L196" s="8">
        <f>('DGL 4'!$P$11/'DGL 4'!$B$26)*(1-EXP(-'DGL 4'!$B$26*D196)) + ('DGL 4'!$P$12/'DGL 4'!$B$27)*(1-EXP(-'DGL 4'!$B$27*D196))+ ('DGL 4'!$P$13/'DGL 4'!$B$28)*(1-EXP(-'DGL 4'!$B$28*D196))</f>
        <v>45701.929636458488</v>
      </c>
      <c r="M196" s="21">
        <f>(L196+Systeme!$S$17)/Systeme!$S$14</f>
        <v>22.850964818229244</v>
      </c>
      <c r="O196" s="8">
        <f>('DGL 4'!$P$15/'DGL 4'!$B$26)*(1-EXP(-'DGL 4'!$B$26*D196)) + ('DGL 4'!$P$16/'DGL 4'!$B$27)*(1-EXP(-'DGL 4'!$B$27*D196))+ ('DGL 4'!$P$17/'DGL 4'!$B$28)*(1-EXP(-'DGL 4'!$B$28*D196))</f>
        <v>71981.229164919918</v>
      </c>
      <c r="P196" s="21">
        <f>(O196+Systeme!$AA$17)/Systeme!$AA$14</f>
        <v>35.990614582459962</v>
      </c>
    </row>
    <row r="197" spans="1:16" x14ac:dyDescent="0.25">
      <c r="A197" s="4">
        <f t="shared" ref="A197:A260" si="3">A196+1</f>
        <v>195</v>
      </c>
      <c r="D197" s="19">
        <f>A197*0.001 *Systeme!$G$4</f>
        <v>19.5</v>
      </c>
      <c r="F197" s="8">
        <f>('DGL 4'!$P$3/'DGL 4'!$B$26)*(1-EXP(-'DGL 4'!$B$26*D197)) + ('DGL 4'!$P$4/'DGL 4'!$B$27)*(1-EXP(-'DGL 4'!$B$27*D197))+ ('DGL 4'!$P$5/'DGL 4'!$B$28)*(1-EXP(-'DGL 4'!$B$28*D197))</f>
        <v>-167432.31450530066</v>
      </c>
      <c r="G197" s="21">
        <f>(F197+Systeme!$C$17)/Systeme!$C$14</f>
        <v>16.28384274734967</v>
      </c>
      <c r="I197" s="8">
        <f>('DGL 4'!$P$7/'DGL 4'!$B$26)*(1-EXP(-'DGL 4'!$B$26*D197)) + ('DGL 4'!$P$8/'DGL 4'!$B$27)*(1-EXP(-'DGL 4'!$B$27*D197))+ ('DGL 4'!$P$9/'DGL 4'!$B$28)*(1-EXP(-'DGL 4'!$B$28*D197))</f>
        <v>49373.091771065243</v>
      </c>
      <c r="J197" s="21">
        <f>(I197+Systeme!$K$17)/Systeme!$K$14</f>
        <v>24.68654588553262</v>
      </c>
      <c r="L197" s="8">
        <f>('DGL 4'!$P$11/'DGL 4'!$B$26)*(1-EXP(-'DGL 4'!$B$26*D197)) + ('DGL 4'!$P$12/'DGL 4'!$B$27)*(1-EXP(-'DGL 4'!$B$27*D197))+ ('DGL 4'!$P$13/'DGL 4'!$B$28)*(1-EXP(-'DGL 4'!$B$28*D197))</f>
        <v>45621.38340654943</v>
      </c>
      <c r="M197" s="21">
        <f>(L197+Systeme!$S$17)/Systeme!$S$14</f>
        <v>22.810691703274713</v>
      </c>
      <c r="O197" s="8">
        <f>('DGL 4'!$P$15/'DGL 4'!$B$26)*(1-EXP(-'DGL 4'!$B$26*D197)) + ('DGL 4'!$P$16/'DGL 4'!$B$27)*(1-EXP(-'DGL 4'!$B$27*D197))+ ('DGL 4'!$P$17/'DGL 4'!$B$28)*(1-EXP(-'DGL 4'!$B$28*D197))</f>
        <v>72437.83932768603</v>
      </c>
      <c r="P197" s="21">
        <f>(O197+Systeme!$AA$17)/Systeme!$AA$14</f>
        <v>36.218919663843018</v>
      </c>
    </row>
    <row r="198" spans="1:16" x14ac:dyDescent="0.25">
      <c r="A198" s="4">
        <f t="shared" si="3"/>
        <v>196</v>
      </c>
      <c r="D198" s="19">
        <f>A198*0.001 *Systeme!$G$4</f>
        <v>19.600000000000001</v>
      </c>
      <c r="F198" s="8">
        <f>('DGL 4'!$P$3/'DGL 4'!$B$26)*(1-EXP(-'DGL 4'!$B$26*D198)) + ('DGL 4'!$P$4/'DGL 4'!$B$27)*(1-EXP(-'DGL 4'!$B$27*D198))+ ('DGL 4'!$P$5/'DGL 4'!$B$28)*(1-EXP(-'DGL 4'!$B$28*D198))</f>
        <v>-167707.29075811524</v>
      </c>
      <c r="G198" s="21">
        <f>(F198+Systeme!$C$17)/Systeme!$C$14</f>
        <v>16.146354620942379</v>
      </c>
      <c r="I198" s="8">
        <f>('DGL 4'!$P$7/'DGL 4'!$B$26)*(1-EXP(-'DGL 4'!$B$26*D198)) + ('DGL 4'!$P$8/'DGL 4'!$B$27)*(1-EXP(-'DGL 4'!$B$27*D198))+ ('DGL 4'!$P$9/'DGL 4'!$B$28)*(1-EXP(-'DGL 4'!$B$28*D198))</f>
        <v>49273.787227488152</v>
      </c>
      <c r="J198" s="21">
        <f>(I198+Systeme!$K$17)/Systeme!$K$14</f>
        <v>24.636893613744075</v>
      </c>
      <c r="L198" s="8">
        <f>('DGL 4'!$P$11/'DGL 4'!$B$26)*(1-EXP(-'DGL 4'!$B$26*D198)) + ('DGL 4'!$P$12/'DGL 4'!$B$27)*(1-EXP(-'DGL 4'!$B$27*D198))+ ('DGL 4'!$P$13/'DGL 4'!$B$28)*(1-EXP(-'DGL 4'!$B$28*D198))</f>
        <v>45539.864427586872</v>
      </c>
      <c r="M198" s="21">
        <f>(L198+Systeme!$S$17)/Systeme!$S$14</f>
        <v>22.769932213793435</v>
      </c>
      <c r="O198" s="8">
        <f>('DGL 4'!$P$15/'DGL 4'!$B$26)*(1-EXP(-'DGL 4'!$B$26*D198)) + ('DGL 4'!$P$16/'DGL 4'!$B$27)*(1-EXP(-'DGL 4'!$B$27*D198))+ ('DGL 4'!$P$17/'DGL 4'!$B$28)*(1-EXP(-'DGL 4'!$B$28*D198))</f>
        <v>72893.639103040216</v>
      </c>
      <c r="P198" s="21">
        <f>(O198+Systeme!$AA$17)/Systeme!$AA$14</f>
        <v>36.446819551520107</v>
      </c>
    </row>
    <row r="199" spans="1:16" x14ac:dyDescent="0.25">
      <c r="A199" s="4">
        <f t="shared" si="3"/>
        <v>197</v>
      </c>
      <c r="D199" s="19">
        <f>A199*0.001 *Systeme!$G$4</f>
        <v>19.7</v>
      </c>
      <c r="F199" s="8">
        <f>('DGL 4'!$P$3/'DGL 4'!$B$26)*(1-EXP(-'DGL 4'!$B$26*D199)) + ('DGL 4'!$P$4/'DGL 4'!$B$27)*(1-EXP(-'DGL 4'!$B$27*D199))+ ('DGL 4'!$P$5/'DGL 4'!$B$28)*(1-EXP(-'DGL 4'!$B$28*D199))</f>
        <v>-167979.63019265066</v>
      </c>
      <c r="G199" s="21">
        <f>(F199+Systeme!$C$17)/Systeme!$C$14</f>
        <v>16.01018490367467</v>
      </c>
      <c r="I199" s="8">
        <f>('DGL 4'!$P$7/'DGL 4'!$B$26)*(1-EXP(-'DGL 4'!$B$26*D199)) + ('DGL 4'!$P$8/'DGL 4'!$B$27)*(1-EXP(-'DGL 4'!$B$27*D199))+ ('DGL 4'!$P$9/'DGL 4'!$B$28)*(1-EXP(-'DGL 4'!$B$28*D199))</f>
        <v>49173.619860108214</v>
      </c>
      <c r="J199" s="21">
        <f>(I199+Systeme!$K$17)/Systeme!$K$14</f>
        <v>24.586809930054105</v>
      </c>
      <c r="L199" s="8">
        <f>('DGL 4'!$P$11/'DGL 4'!$B$26)*(1-EXP(-'DGL 4'!$B$26*D199)) + ('DGL 4'!$P$12/'DGL 4'!$B$27)*(1-EXP(-'DGL 4'!$B$27*D199))+ ('DGL 4'!$P$13/'DGL 4'!$B$28)*(1-EXP(-'DGL 4'!$B$28*D199))</f>
        <v>45457.391474890886</v>
      </c>
      <c r="M199" s="21">
        <f>(L199+Systeme!$S$17)/Systeme!$S$14</f>
        <v>22.728695737445442</v>
      </c>
      <c r="O199" s="8">
        <f>('DGL 4'!$P$15/'DGL 4'!$B$26)*(1-EXP(-'DGL 4'!$B$26*D199)) + ('DGL 4'!$P$16/'DGL 4'!$B$27)*(1-EXP(-'DGL 4'!$B$27*D199))+ ('DGL 4'!$P$17/'DGL 4'!$B$28)*(1-EXP(-'DGL 4'!$B$28*D199))</f>
        <v>73348.618857651571</v>
      </c>
      <c r="P199" s="21">
        <f>(O199+Systeme!$AA$17)/Systeme!$AA$14</f>
        <v>36.674309428825786</v>
      </c>
    </row>
    <row r="200" spans="1:16" x14ac:dyDescent="0.25">
      <c r="A200" s="4">
        <f t="shared" si="3"/>
        <v>198</v>
      </c>
      <c r="D200" s="19">
        <f>A200*0.001 *Systeme!$G$4</f>
        <v>19.8</v>
      </c>
      <c r="F200" s="8">
        <f>('DGL 4'!$P$3/'DGL 4'!$B$26)*(1-EXP(-'DGL 4'!$B$26*D200)) + ('DGL 4'!$P$4/'DGL 4'!$B$27)*(1-EXP(-'DGL 4'!$B$27*D200))+ ('DGL 4'!$P$5/'DGL 4'!$B$28)*(1-EXP(-'DGL 4'!$B$28*D200))</f>
        <v>-168249.35989522256</v>
      </c>
      <c r="G200" s="21">
        <f>(F200+Systeme!$C$17)/Systeme!$C$14</f>
        <v>15.875320052388721</v>
      </c>
      <c r="I200" s="8">
        <f>('DGL 4'!$P$7/'DGL 4'!$B$26)*(1-EXP(-'DGL 4'!$B$26*D200)) + ('DGL 4'!$P$8/'DGL 4'!$B$27)*(1-EXP(-'DGL 4'!$B$27*D200))+ ('DGL 4'!$P$9/'DGL 4'!$B$28)*(1-EXP(-'DGL 4'!$B$28*D200))</f>
        <v>49072.60766711575</v>
      </c>
      <c r="J200" s="21">
        <f>(I200+Systeme!$K$17)/Systeme!$K$14</f>
        <v>24.536303833557874</v>
      </c>
      <c r="L200" s="8">
        <f>('DGL 4'!$P$11/'DGL 4'!$B$26)*(1-EXP(-'DGL 4'!$B$26*D200)) + ('DGL 4'!$P$12/'DGL 4'!$B$27)*(1-EXP(-'DGL 4'!$B$27*D200))+ ('DGL 4'!$P$13/'DGL 4'!$B$28)*(1-EXP(-'DGL 4'!$B$28*D200))</f>
        <v>45373.983083367915</v>
      </c>
      <c r="M200" s="21">
        <f>(L200+Systeme!$S$17)/Systeme!$S$14</f>
        <v>22.686991541683959</v>
      </c>
      <c r="O200" s="8">
        <f>('DGL 4'!$P$15/'DGL 4'!$B$26)*(1-EXP(-'DGL 4'!$B$26*D200)) + ('DGL 4'!$P$16/'DGL 4'!$B$27)*(1-EXP(-'DGL 4'!$B$27*D200))+ ('DGL 4'!$P$17/'DGL 4'!$B$28)*(1-EXP(-'DGL 4'!$B$28*D200))</f>
        <v>73802.769144738908</v>
      </c>
      <c r="P200" s="21">
        <f>(O200+Systeme!$AA$17)/Systeme!$AA$14</f>
        <v>36.901384572369452</v>
      </c>
    </row>
    <row r="201" spans="1:16" x14ac:dyDescent="0.25">
      <c r="A201" s="4">
        <f t="shared" si="3"/>
        <v>199</v>
      </c>
      <c r="D201" s="19">
        <f>A201*0.001 *Systeme!$G$4</f>
        <v>19.900000000000002</v>
      </c>
      <c r="F201" s="8">
        <f>('DGL 4'!$P$3/'DGL 4'!$B$26)*(1-EXP(-'DGL 4'!$B$26*D201)) + ('DGL 4'!$P$4/'DGL 4'!$B$27)*(1-EXP(-'DGL 4'!$B$27*D201))+ ('DGL 4'!$P$5/'DGL 4'!$B$28)*(1-EXP(-'DGL 4'!$B$28*D201))</f>
        <v>-168516.50666484144</v>
      </c>
      <c r="G201" s="21">
        <f>(F201+Systeme!$C$17)/Systeme!$C$14</f>
        <v>15.741746667579282</v>
      </c>
      <c r="I201" s="8">
        <f>('DGL 4'!$P$7/'DGL 4'!$B$26)*(1-EXP(-'DGL 4'!$B$26*D201)) + ('DGL 4'!$P$8/'DGL 4'!$B$27)*(1-EXP(-'DGL 4'!$B$27*D201))+ ('DGL 4'!$P$9/'DGL 4'!$B$28)*(1-EXP(-'DGL 4'!$B$28*D201))</f>
        <v>48970.768412876496</v>
      </c>
      <c r="J201" s="21">
        <f>(I201+Systeme!$K$17)/Systeme!$K$14</f>
        <v>24.485384206438248</v>
      </c>
      <c r="L201" s="8">
        <f>('DGL 4'!$P$11/'DGL 4'!$B$26)*(1-EXP(-'DGL 4'!$B$26*D201)) + ('DGL 4'!$P$12/'DGL 4'!$B$27)*(1-EXP(-'DGL 4'!$B$27*D201))+ ('DGL 4'!$P$13/'DGL 4'!$B$28)*(1-EXP(-'DGL 4'!$B$28*D201))</f>
        <v>45289.657550284333</v>
      </c>
      <c r="M201" s="21">
        <f>(L201+Systeme!$S$17)/Systeme!$S$14</f>
        <v>22.644828775142166</v>
      </c>
      <c r="O201" s="8">
        <f>('DGL 4'!$P$15/'DGL 4'!$B$26)*(1-EXP(-'DGL 4'!$B$26*D201)) + ('DGL 4'!$P$16/'DGL 4'!$B$27)*(1-EXP(-'DGL 4'!$B$27*D201))+ ('DGL 4'!$P$17/'DGL 4'!$B$28)*(1-EXP(-'DGL 4'!$B$28*D201))</f>
        <v>74256.080701680621</v>
      </c>
      <c r="P201" s="21">
        <f>(O201+Systeme!$AA$17)/Systeme!$AA$14</f>
        <v>37.128040350840308</v>
      </c>
    </row>
    <row r="202" spans="1:16" x14ac:dyDescent="0.25">
      <c r="A202" s="4">
        <f t="shared" si="3"/>
        <v>200</v>
      </c>
      <c r="D202" s="19">
        <f>A202*0.001 *Systeme!$G$4</f>
        <v>20</v>
      </c>
      <c r="F202" s="8">
        <f>('DGL 4'!$P$3/'DGL 4'!$B$26)*(1-EXP(-'DGL 4'!$B$26*D202)) + ('DGL 4'!$P$4/'DGL 4'!$B$27)*(1-EXP(-'DGL 4'!$B$27*D202))+ ('DGL 4'!$P$5/'DGL 4'!$B$28)*(1-EXP(-'DGL 4'!$B$28*D202))</f>
        <v>-168781.09701630269</v>
      </c>
      <c r="G202" s="21">
        <f>(F202+Systeme!$C$17)/Systeme!$C$14</f>
        <v>15.609451491848652</v>
      </c>
      <c r="I202" s="8">
        <f>('DGL 4'!$P$7/'DGL 4'!$B$26)*(1-EXP(-'DGL 4'!$B$26*D202)) + ('DGL 4'!$P$8/'DGL 4'!$B$27)*(1-EXP(-'DGL 4'!$B$27*D202))+ ('DGL 4'!$P$9/'DGL 4'!$B$28)*(1-EXP(-'DGL 4'!$B$28*D202))</f>
        <v>48868.119630641784</v>
      </c>
      <c r="J202" s="21">
        <f>(I202+Systeme!$K$17)/Systeme!$K$14</f>
        <v>24.434059815320893</v>
      </c>
      <c r="L202" s="8">
        <f>('DGL 4'!$P$11/'DGL 4'!$B$26)*(1-EXP(-'DGL 4'!$B$26*D202)) + ('DGL 4'!$P$12/'DGL 4'!$B$27)*(1-EXP(-'DGL 4'!$B$27*D202))+ ('DGL 4'!$P$13/'DGL 4'!$B$28)*(1-EXP(-'DGL 4'!$B$28*D202))</f>
        <v>45204.432938009093</v>
      </c>
      <c r="M202" s="21">
        <f>(L202+Systeme!$S$17)/Systeme!$S$14</f>
        <v>22.602216469004546</v>
      </c>
      <c r="O202" s="8">
        <f>('DGL 4'!$P$15/'DGL 4'!$B$26)*(1-EXP(-'DGL 4'!$B$26*D202)) + ('DGL 4'!$P$16/'DGL 4'!$B$27)*(1-EXP(-'DGL 4'!$B$27*D202))+ ('DGL 4'!$P$17/'DGL 4'!$B$28)*(1-EXP(-'DGL 4'!$B$28*D202))</f>
        <v>74708.544447651861</v>
      </c>
      <c r="P202" s="21">
        <f>(O202+Systeme!$AA$17)/Systeme!$AA$14</f>
        <v>37.35427222382593</v>
      </c>
    </row>
    <row r="203" spans="1:16" x14ac:dyDescent="0.25">
      <c r="A203" s="4">
        <f t="shared" si="3"/>
        <v>201</v>
      </c>
      <c r="D203" s="19">
        <f>A203*0.001 *Systeme!$G$4</f>
        <v>20.100000000000001</v>
      </c>
      <c r="F203" s="8">
        <f>('DGL 4'!$P$3/'DGL 4'!$B$26)*(1-EXP(-'DGL 4'!$B$26*D203)) + ('DGL 4'!$P$4/'DGL 4'!$B$27)*(1-EXP(-'DGL 4'!$B$27*D203))+ ('DGL 4'!$P$5/'DGL 4'!$B$28)*(1-EXP(-'DGL 4'!$B$28*D203))</f>
        <v>-169043.15718324346</v>
      </c>
      <c r="G203" s="21">
        <f>(F203+Systeme!$C$17)/Systeme!$C$14</f>
        <v>15.478421408378273</v>
      </c>
      <c r="I203" s="8">
        <f>('DGL 4'!$P$7/'DGL 4'!$B$26)*(1-EXP(-'DGL 4'!$B$26*D203)) + ('DGL 4'!$P$8/'DGL 4'!$B$27)*(1-EXP(-'DGL 4'!$B$27*D203))+ ('DGL 4'!$P$9/'DGL 4'!$B$28)*(1-EXP(-'DGL 4'!$B$28*D203))</f>
        <v>48764.678625228466</v>
      </c>
      <c r="J203" s="21">
        <f>(I203+Systeme!$K$17)/Systeme!$K$14</f>
        <v>24.382339312614231</v>
      </c>
      <c r="L203" s="8">
        <f>('DGL 4'!$P$11/'DGL 4'!$B$26)*(1-EXP(-'DGL 4'!$B$26*D203)) + ('DGL 4'!$P$12/'DGL 4'!$B$27)*(1-EXP(-'DGL 4'!$B$27*D203))+ ('DGL 4'!$P$13/'DGL 4'!$B$28)*(1-EXP(-'DGL 4'!$B$28*D203))</f>
        <v>45118.327076725735</v>
      </c>
      <c r="M203" s="21">
        <f>(L203+Systeme!$S$17)/Systeme!$S$14</f>
        <v>22.559163538362867</v>
      </c>
      <c r="O203" s="8">
        <f>('DGL 4'!$P$15/'DGL 4'!$B$26)*(1-EXP(-'DGL 4'!$B$26*D203)) + ('DGL 4'!$P$16/'DGL 4'!$B$27)*(1-EXP(-'DGL 4'!$B$27*D203))+ ('DGL 4'!$P$17/'DGL 4'!$B$28)*(1-EXP(-'DGL 4'!$B$28*D203))</f>
        <v>75160.151481289271</v>
      </c>
      <c r="P203" s="21">
        <f>(O203+Systeme!$AA$17)/Systeme!$AA$14</f>
        <v>37.580075740644638</v>
      </c>
    </row>
    <row r="204" spans="1:16" x14ac:dyDescent="0.25">
      <c r="A204" s="4">
        <f t="shared" si="3"/>
        <v>202</v>
      </c>
      <c r="D204" s="19">
        <f>A204*0.001 *Systeme!$G$4</f>
        <v>20.200000000000003</v>
      </c>
      <c r="F204" s="8">
        <f>('DGL 4'!$P$3/'DGL 4'!$B$26)*(1-EXP(-'DGL 4'!$B$26*D204)) + ('DGL 4'!$P$4/'DGL 4'!$B$27)*(1-EXP(-'DGL 4'!$B$27*D204))+ ('DGL 4'!$P$5/'DGL 4'!$B$28)*(1-EXP(-'DGL 4'!$B$28*D204))</f>
        <v>-169302.71312116578</v>
      </c>
      <c r="G204" s="21">
        <f>(F204+Systeme!$C$17)/Systeme!$C$14</f>
        <v>15.348643439417108</v>
      </c>
      <c r="I204" s="8">
        <f>('DGL 4'!$P$7/'DGL 4'!$B$26)*(1-EXP(-'DGL 4'!$B$26*D204)) + ('DGL 4'!$P$8/'DGL 4'!$B$27)*(1-EXP(-'DGL 4'!$B$27*D204))+ ('DGL 4'!$P$9/'DGL 4'!$B$28)*(1-EXP(-'DGL 4'!$B$28*D204))</f>
        <v>48660.462475669017</v>
      </c>
      <c r="J204" s="21">
        <f>(I204+Systeme!$K$17)/Systeme!$K$14</f>
        <v>24.330231237834507</v>
      </c>
      <c r="L204" s="8">
        <f>('DGL 4'!$P$11/'DGL 4'!$B$26)*(1-EXP(-'DGL 4'!$B$26*D204)) + ('DGL 4'!$P$12/'DGL 4'!$B$27)*(1-EXP(-'DGL 4'!$B$27*D204))+ ('DGL 4'!$P$13/'DGL 4'!$B$28)*(1-EXP(-'DGL 4'!$B$28*D204))</f>
        <v>45031.35756711445</v>
      </c>
      <c r="M204" s="21">
        <f>(L204+Systeme!$S$17)/Systeme!$S$14</f>
        <v>22.515678783557224</v>
      </c>
      <c r="O204" s="8">
        <f>('DGL 4'!$P$15/'DGL 4'!$B$26)*(1-EXP(-'DGL 4'!$B$26*D204)) + ('DGL 4'!$P$16/'DGL 4'!$B$27)*(1-EXP(-'DGL 4'!$B$27*D204))+ ('DGL 4'!$P$17/'DGL 4'!$B$28)*(1-EXP(-'DGL 4'!$B$28*D204))</f>
        <v>75610.89307838236</v>
      </c>
      <c r="P204" s="21">
        <f>(O204+Systeme!$AA$17)/Systeme!$AA$14</f>
        <v>37.80544653919118</v>
      </c>
    </row>
    <row r="205" spans="1:16" x14ac:dyDescent="0.25">
      <c r="A205" s="4">
        <f t="shared" si="3"/>
        <v>203</v>
      </c>
      <c r="D205" s="19">
        <f>A205*0.001 *Systeme!$G$4</f>
        <v>20.3</v>
      </c>
      <c r="F205" s="8">
        <f>('DGL 4'!$P$3/'DGL 4'!$B$26)*(1-EXP(-'DGL 4'!$B$26*D205)) + ('DGL 4'!$P$4/'DGL 4'!$B$27)*(1-EXP(-'DGL 4'!$B$27*D205))+ ('DGL 4'!$P$5/'DGL 4'!$B$28)*(1-EXP(-'DGL 4'!$B$28*D205))</f>
        <v>-169559.79051042773</v>
      </c>
      <c r="G205" s="21">
        <f>(F205+Systeme!$C$17)/Systeme!$C$14</f>
        <v>15.220104744786134</v>
      </c>
      <c r="I205" s="8">
        <f>('DGL 4'!$P$7/'DGL 4'!$B$26)*(1-EXP(-'DGL 4'!$B$26*D205)) + ('DGL 4'!$P$8/'DGL 4'!$B$27)*(1-EXP(-'DGL 4'!$B$27*D205))+ ('DGL 4'!$P$9/'DGL 4'!$B$28)*(1-EXP(-'DGL 4'!$B$28*D205))</f>
        <v>48555.488037831863</v>
      </c>
      <c r="J205" s="21">
        <f>(I205+Systeme!$K$17)/Systeme!$K$14</f>
        <v>24.277744018915932</v>
      </c>
      <c r="L205" s="8">
        <f>('DGL 4'!$P$11/'DGL 4'!$B$26)*(1-EXP(-'DGL 4'!$B$26*D205)) + ('DGL 4'!$P$12/'DGL 4'!$B$27)*(1-EXP(-'DGL 4'!$B$27*D205))+ ('DGL 4'!$P$13/'DGL 4'!$B$28)*(1-EXP(-'DGL 4'!$B$28*D205))</f>
        <v>44943.541783003922</v>
      </c>
      <c r="M205" s="21">
        <f>(L205+Systeme!$S$17)/Systeme!$S$14</f>
        <v>22.471770891501961</v>
      </c>
      <c r="O205" s="8">
        <f>('DGL 4'!$P$15/'DGL 4'!$B$26)*(1-EXP(-'DGL 4'!$B$26*D205)) + ('DGL 4'!$P$16/'DGL 4'!$B$27)*(1-EXP(-'DGL 4'!$B$27*D205))+ ('DGL 4'!$P$17/'DGL 4'!$B$28)*(1-EXP(-'DGL 4'!$B$28*D205))</f>
        <v>76060.760689591989</v>
      </c>
      <c r="P205" s="21">
        <f>(O205+Systeme!$AA$17)/Systeme!$AA$14</f>
        <v>38.030380344795994</v>
      </c>
    </row>
    <row r="206" spans="1:16" x14ac:dyDescent="0.25">
      <c r="A206" s="4">
        <f t="shared" si="3"/>
        <v>204</v>
      </c>
      <c r="D206" s="19">
        <f>A206*0.001 *Systeme!$G$4</f>
        <v>20.400000000000002</v>
      </c>
      <c r="F206" s="8">
        <f>('DGL 4'!$P$3/'DGL 4'!$B$26)*(1-EXP(-'DGL 4'!$B$26*D206)) + ('DGL 4'!$P$4/'DGL 4'!$B$27)*(1-EXP(-'DGL 4'!$B$27*D206))+ ('DGL 4'!$P$5/'DGL 4'!$B$28)*(1-EXP(-'DGL 4'!$B$28*D206))</f>
        <v>-169814.41475920184</v>
      </c>
      <c r="G206" s="21">
        <f>(F206+Systeme!$C$17)/Systeme!$C$14</f>
        <v>15.092792620399079</v>
      </c>
      <c r="I206" s="8">
        <f>('DGL 4'!$P$7/'DGL 4'!$B$26)*(1-EXP(-'DGL 4'!$B$26*D206)) + ('DGL 4'!$P$8/'DGL 4'!$B$27)*(1-EXP(-'DGL 4'!$B$27*D206))+ ('DGL 4'!$P$9/'DGL 4'!$B$28)*(1-EXP(-'DGL 4'!$B$28*D206))</f>
        <v>48449.771947012938</v>
      </c>
      <c r="J206" s="21">
        <f>(I206+Systeme!$K$17)/Systeme!$K$14</f>
        <v>24.224885973506471</v>
      </c>
      <c r="L206" s="8">
        <f>('DGL 4'!$P$11/'DGL 4'!$B$26)*(1-EXP(-'DGL 4'!$B$26*D206)) + ('DGL 4'!$P$12/'DGL 4'!$B$27)*(1-EXP(-'DGL 4'!$B$27*D206))+ ('DGL 4'!$P$13/'DGL 4'!$B$28)*(1-EXP(-'DGL 4'!$B$28*D206))</f>
        <v>44854.896873994265</v>
      </c>
      <c r="M206" s="21">
        <f>(L206+Systeme!$S$17)/Systeme!$S$14</f>
        <v>22.427448436997132</v>
      </c>
      <c r="O206" s="8">
        <f>('DGL 4'!$P$15/'DGL 4'!$B$26)*(1-EXP(-'DGL 4'!$B$26*D206)) + ('DGL 4'!$P$16/'DGL 4'!$B$27)*(1-EXP(-'DGL 4'!$B$27*D206))+ ('DGL 4'!$P$17/'DGL 4'!$B$28)*(1-EXP(-'DGL 4'!$B$28*D206))</f>
        <v>76509.745938194668</v>
      </c>
      <c r="P206" s="21">
        <f>(O206+Systeme!$AA$17)/Systeme!$AA$14</f>
        <v>38.254872969097335</v>
      </c>
    </row>
    <row r="207" spans="1:16" x14ac:dyDescent="0.25">
      <c r="A207" s="4">
        <f t="shared" si="3"/>
        <v>205</v>
      </c>
      <c r="D207" s="19">
        <f>A207*0.001 *Systeme!$G$4</f>
        <v>20.5</v>
      </c>
      <c r="F207" s="8">
        <f>('DGL 4'!$P$3/'DGL 4'!$B$26)*(1-EXP(-'DGL 4'!$B$26*D207)) + ('DGL 4'!$P$4/'DGL 4'!$B$27)*(1-EXP(-'DGL 4'!$B$27*D207))+ ('DGL 4'!$P$5/'DGL 4'!$B$28)*(1-EXP(-'DGL 4'!$B$28*D207))</f>
        <v>-170066.61100640148</v>
      </c>
      <c r="G207" s="21">
        <f>(F207+Systeme!$C$17)/Systeme!$C$14</f>
        <v>14.96669449679926</v>
      </c>
      <c r="I207" s="8">
        <f>('DGL 4'!$P$7/'DGL 4'!$B$26)*(1-EXP(-'DGL 4'!$B$26*D207)) + ('DGL 4'!$P$8/'DGL 4'!$B$27)*(1-EXP(-'DGL 4'!$B$27*D207))+ ('DGL 4'!$P$9/'DGL 4'!$B$28)*(1-EXP(-'DGL 4'!$B$28*D207))</f>
        <v>48343.330620497916</v>
      </c>
      <c r="J207" s="21">
        <f>(I207+Systeme!$K$17)/Systeme!$K$14</f>
        <v>24.171665310248958</v>
      </c>
      <c r="L207" s="8">
        <f>('DGL 4'!$P$11/'DGL 4'!$B$26)*(1-EXP(-'DGL 4'!$B$26*D207)) + ('DGL 4'!$P$12/'DGL 4'!$B$27)*(1-EXP(-'DGL 4'!$B$27*D207))+ ('DGL 4'!$P$13/'DGL 4'!$B$28)*(1-EXP(-'DGL 4'!$B$28*D207))</f>
        <v>44765.439768050026</v>
      </c>
      <c r="M207" s="21">
        <f>(L207+Systeme!$S$17)/Systeme!$S$14</f>
        <v>22.382719884025015</v>
      </c>
      <c r="O207" s="8">
        <f>('DGL 4'!$P$15/'DGL 4'!$B$26)*(1-EXP(-'DGL 4'!$B$26*D207)) + ('DGL 4'!$P$16/'DGL 4'!$B$27)*(1-EXP(-'DGL 4'!$B$27*D207))+ ('DGL 4'!$P$17/'DGL 4'!$B$28)*(1-EXP(-'DGL 4'!$B$28*D207))</f>
        <v>76957.840617853581</v>
      </c>
      <c r="P207" s="21">
        <f>(O207+Systeme!$AA$17)/Systeme!$AA$14</f>
        <v>38.478920308926789</v>
      </c>
    </row>
    <row r="208" spans="1:16" x14ac:dyDescent="0.25">
      <c r="A208" s="4">
        <f t="shared" si="3"/>
        <v>206</v>
      </c>
      <c r="D208" s="19">
        <f>A208*0.001 *Systeme!$G$4</f>
        <v>20.6</v>
      </c>
      <c r="F208" s="8">
        <f>('DGL 4'!$P$3/'DGL 4'!$B$26)*(1-EXP(-'DGL 4'!$B$26*D208)) + ('DGL 4'!$P$4/'DGL 4'!$B$27)*(1-EXP(-'DGL 4'!$B$27*D208))+ ('DGL 4'!$P$5/'DGL 4'!$B$28)*(1-EXP(-'DGL 4'!$B$28*D208))</f>
        <v>-170316.40412457587</v>
      </c>
      <c r="G208" s="21">
        <f>(F208+Systeme!$C$17)/Systeme!$C$14</f>
        <v>14.841797937712064</v>
      </c>
      <c r="I208" s="8">
        <f>('DGL 4'!$P$7/'DGL 4'!$B$26)*(1-EXP(-'DGL 4'!$B$26*D208)) + ('DGL 4'!$P$8/'DGL 4'!$B$27)*(1-EXP(-'DGL 4'!$B$27*D208))+ ('DGL 4'!$P$9/'DGL 4'!$B$28)*(1-EXP(-'DGL 4'!$B$28*D208))</f>
        <v>48236.180260096211</v>
      </c>
      <c r="J208" s="21">
        <f>(I208+Systeme!$K$17)/Systeme!$K$14</f>
        <v>24.118090130048106</v>
      </c>
      <c r="L208" s="8">
        <f>('DGL 4'!$P$11/'DGL 4'!$B$26)*(1-EXP(-'DGL 4'!$B$26*D208)) + ('DGL 4'!$P$12/'DGL 4'!$B$27)*(1-EXP(-'DGL 4'!$B$27*D208))+ ('DGL 4'!$P$13/'DGL 4'!$B$28)*(1-EXP(-'DGL 4'!$B$28*D208))</f>
        <v>44675.187174064951</v>
      </c>
      <c r="M208" s="21">
        <f>(L208+Systeme!$S$17)/Systeme!$S$14</f>
        <v>22.337593587032476</v>
      </c>
      <c r="O208" s="8">
        <f>('DGL 4'!$P$15/'DGL 4'!$B$26)*(1-EXP(-'DGL 4'!$B$26*D208)) + ('DGL 4'!$P$16/'DGL 4'!$B$27)*(1-EXP(-'DGL 4'!$B$27*D208))+ ('DGL 4'!$P$17/'DGL 4'!$B$28)*(1-EXP(-'DGL 4'!$B$28*D208))</f>
        <v>77405.036690414752</v>
      </c>
      <c r="P208" s="21">
        <f>(O208+Systeme!$AA$17)/Systeme!$AA$14</f>
        <v>38.702518345207373</v>
      </c>
    </row>
    <row r="209" spans="1:16" x14ac:dyDescent="0.25">
      <c r="A209" s="4">
        <f t="shared" si="3"/>
        <v>207</v>
      </c>
      <c r="D209" s="19">
        <f>A209*0.001 *Systeme!$G$4</f>
        <v>20.700000000000003</v>
      </c>
      <c r="F209" s="8">
        <f>('DGL 4'!$P$3/'DGL 4'!$B$26)*(1-EXP(-'DGL 4'!$B$26*D209)) + ('DGL 4'!$P$4/'DGL 4'!$B$27)*(1-EXP(-'DGL 4'!$B$27*D209))+ ('DGL 4'!$P$5/'DGL 4'!$B$28)*(1-EXP(-'DGL 4'!$B$28*D209))</f>
        <v>-170563.81872277343</v>
      </c>
      <c r="G209" s="21">
        <f>(F209+Systeme!$C$17)/Systeme!$C$14</f>
        <v>14.718090638613285</v>
      </c>
      <c r="I209" s="8">
        <f>('DGL 4'!$P$7/'DGL 4'!$B$26)*(1-EXP(-'DGL 4'!$B$26*D209)) + ('DGL 4'!$P$8/'DGL 4'!$B$27)*(1-EXP(-'DGL 4'!$B$27*D209))+ ('DGL 4'!$P$9/'DGL 4'!$B$28)*(1-EXP(-'DGL 4'!$B$28*D209))</f>
        <v>48128.336854646361</v>
      </c>
      <c r="J209" s="21">
        <f>(I209+Systeme!$K$17)/Systeme!$K$14</f>
        <v>24.064168427323182</v>
      </c>
      <c r="L209" s="8">
        <f>('DGL 4'!$P$11/'DGL 4'!$B$26)*(1-EXP(-'DGL 4'!$B$26*D209)) + ('DGL 4'!$P$12/'DGL 4'!$B$27)*(1-EXP(-'DGL 4'!$B$27*D209))+ ('DGL 4'!$P$13/'DGL 4'!$B$28)*(1-EXP(-'DGL 4'!$B$28*D209))</f>
        <v>44584.155584397784</v>
      </c>
      <c r="M209" s="21">
        <f>(L209+Systeme!$S$17)/Systeme!$S$14</f>
        <v>22.292077792198892</v>
      </c>
      <c r="O209" s="8">
        <f>('DGL 4'!$P$15/'DGL 4'!$B$26)*(1-EXP(-'DGL 4'!$B$26*D209)) + ('DGL 4'!$P$16/'DGL 4'!$B$27)*(1-EXP(-'DGL 4'!$B$27*D209))+ ('DGL 4'!$P$17/'DGL 4'!$B$28)*(1-EXP(-'DGL 4'!$B$28*D209))</f>
        <v>77851.3262837293</v>
      </c>
      <c r="P209" s="21">
        <f>(O209+Systeme!$AA$17)/Systeme!$AA$14</f>
        <v>38.925663141864653</v>
      </c>
    </row>
    <row r="210" spans="1:16" x14ac:dyDescent="0.25">
      <c r="A210" s="4">
        <f t="shared" si="3"/>
        <v>208</v>
      </c>
      <c r="D210" s="19">
        <f>A210*0.001 *Systeme!$G$4</f>
        <v>20.8</v>
      </c>
      <c r="F210" s="8">
        <f>('DGL 4'!$P$3/'DGL 4'!$B$26)*(1-EXP(-'DGL 4'!$B$26*D210)) + ('DGL 4'!$P$4/'DGL 4'!$B$27)*(1-EXP(-'DGL 4'!$B$27*D210))+ ('DGL 4'!$P$5/'DGL 4'!$B$28)*(1-EXP(-'DGL 4'!$B$28*D210))</f>
        <v>-170808.87914937438</v>
      </c>
      <c r="G210" s="21">
        <f>(F210+Systeme!$C$17)/Systeme!$C$14</f>
        <v>14.595560425312812</v>
      </c>
      <c r="I210" s="8">
        <f>('DGL 4'!$P$7/'DGL 4'!$B$26)*(1-EXP(-'DGL 4'!$B$26*D210)) + ('DGL 4'!$P$8/'DGL 4'!$B$27)*(1-EXP(-'DGL 4'!$B$27*D210))+ ('DGL 4'!$P$9/'DGL 4'!$B$28)*(1-EXP(-'DGL 4'!$B$28*D210))</f>
        <v>48019.816182493945</v>
      </c>
      <c r="J210" s="21">
        <f>(I210+Systeme!$K$17)/Systeme!$K$14</f>
        <v>24.009908091246974</v>
      </c>
      <c r="L210" s="8">
        <f>('DGL 4'!$P$11/'DGL 4'!$B$26)*(1-EXP(-'DGL 4'!$B$26*D210)) + ('DGL 4'!$P$12/'DGL 4'!$B$27)*(1-EXP(-'DGL 4'!$B$27*D210))+ ('DGL 4'!$P$13/'DGL 4'!$B$28)*(1-EXP(-'DGL 4'!$B$28*D210))</f>
        <v>44492.361277380201</v>
      </c>
      <c r="M210" s="21">
        <f>(L210+Systeme!$S$17)/Systeme!$S$14</f>
        <v>22.246180638690102</v>
      </c>
      <c r="O210" s="8">
        <f>('DGL 4'!$P$15/'DGL 4'!$B$26)*(1-EXP(-'DGL 4'!$B$26*D210)) + ('DGL 4'!$P$16/'DGL 4'!$B$27)*(1-EXP(-'DGL 4'!$B$27*D210))+ ('DGL 4'!$P$17/'DGL 4'!$B$28)*(1-EXP(-'DGL 4'!$B$28*D210))</f>
        <v>78296.70168950026</v>
      </c>
      <c r="P210" s="21">
        <f>(O210+Systeme!$AA$17)/Systeme!$AA$14</f>
        <v>39.148350844750126</v>
      </c>
    </row>
    <row r="211" spans="1:16" x14ac:dyDescent="0.25">
      <c r="A211" s="4">
        <f t="shared" si="3"/>
        <v>209</v>
      </c>
      <c r="D211" s="19">
        <f>A211*0.001 *Systeme!$G$4</f>
        <v>20.9</v>
      </c>
      <c r="F211" s="8">
        <f>('DGL 4'!$P$3/'DGL 4'!$B$26)*(1-EXP(-'DGL 4'!$B$26*D211)) + ('DGL 4'!$P$4/'DGL 4'!$B$27)*(1-EXP(-'DGL 4'!$B$27*D211))+ ('DGL 4'!$P$5/'DGL 4'!$B$28)*(1-EXP(-'DGL 4'!$B$28*D211))</f>
        <v>-171051.60949489271</v>
      </c>
      <c r="G211" s="21">
        <f>(F211+Systeme!$C$17)/Systeme!$C$14</f>
        <v>14.474195252553647</v>
      </c>
      <c r="I211" s="8">
        <f>('DGL 4'!$P$7/'DGL 4'!$B$26)*(1-EXP(-'DGL 4'!$B$26*D211)) + ('DGL 4'!$P$8/'DGL 4'!$B$27)*(1-EXP(-'DGL 4'!$B$27*D211))+ ('DGL 4'!$P$9/'DGL 4'!$B$28)*(1-EXP(-'DGL 4'!$B$28*D211))</f>
        <v>47910.633813941284</v>
      </c>
      <c r="J211" s="21">
        <f>(I211+Systeme!$K$17)/Systeme!$K$14</f>
        <v>23.955316906970641</v>
      </c>
      <c r="L211" s="8">
        <f>('DGL 4'!$P$11/'DGL 4'!$B$26)*(1-EXP(-'DGL 4'!$B$26*D211)) + ('DGL 4'!$P$12/'DGL 4'!$B$27)*(1-EXP(-'DGL 4'!$B$27*D211))+ ('DGL 4'!$P$13/'DGL 4'!$B$28)*(1-EXP(-'DGL 4'!$B$28*D211))</f>
        <v>44399.820319796258</v>
      </c>
      <c r="M211" s="21">
        <f>(L211+Systeme!$S$17)/Systeme!$S$14</f>
        <v>22.199910159898128</v>
      </c>
      <c r="O211" s="8">
        <f>('DGL 4'!$P$15/'DGL 4'!$B$26)*(1-EXP(-'DGL 4'!$B$26*D211)) + ('DGL 4'!$P$16/'DGL 4'!$B$27)*(1-EXP(-'DGL 4'!$B$27*D211))+ ('DGL 4'!$P$17/'DGL 4'!$B$28)*(1-EXP(-'DGL 4'!$B$28*D211))</f>
        <v>78741.155361155223</v>
      </c>
      <c r="P211" s="21">
        <f>(O211+Systeme!$AA$17)/Systeme!$AA$14</f>
        <v>39.370577680577611</v>
      </c>
    </row>
    <row r="212" spans="1:16" x14ac:dyDescent="0.25">
      <c r="A212" s="4">
        <f t="shared" si="3"/>
        <v>210</v>
      </c>
      <c r="D212" s="19">
        <f>A212*0.001 *Systeme!$G$4</f>
        <v>21</v>
      </c>
      <c r="F212" s="8">
        <f>('DGL 4'!$P$3/'DGL 4'!$B$26)*(1-EXP(-'DGL 4'!$B$26*D212)) + ('DGL 4'!$P$4/'DGL 4'!$B$27)*(1-EXP(-'DGL 4'!$B$27*D212))+ ('DGL 4'!$P$5/'DGL 4'!$B$28)*(1-EXP(-'DGL 4'!$B$28*D212))</f>
        <v>-171292.03359474777</v>
      </c>
      <c r="G212" s="21">
        <f>(F212+Systeme!$C$17)/Systeme!$C$14</f>
        <v>14.353983202626114</v>
      </c>
      <c r="I212" s="8">
        <f>('DGL 4'!$P$7/'DGL 4'!$B$26)*(1-EXP(-'DGL 4'!$B$26*D212)) + ('DGL 4'!$P$8/'DGL 4'!$B$27)*(1-EXP(-'DGL 4'!$B$27*D212))+ ('DGL 4'!$P$9/'DGL 4'!$B$28)*(1-EXP(-'DGL 4'!$B$28*D212))</f>
        <v>47800.805113670227</v>
      </c>
      <c r="J212" s="21">
        <f>(I212+Systeme!$K$17)/Systeme!$K$14</f>
        <v>23.900402556835115</v>
      </c>
      <c r="L212" s="8">
        <f>('DGL 4'!$P$11/'DGL 4'!$B$26)*(1-EXP(-'DGL 4'!$B$26*D212)) + ('DGL 4'!$P$12/'DGL 4'!$B$27)*(1-EXP(-'DGL 4'!$B$27*D212))+ ('DGL 4'!$P$13/'DGL 4'!$B$28)*(1-EXP(-'DGL 4'!$B$28*D212))</f>
        <v>44306.548569334816</v>
      </c>
      <c r="M212" s="21">
        <f>(L212+Systeme!$S$17)/Systeme!$S$14</f>
        <v>22.153274284667408</v>
      </c>
      <c r="O212" s="8">
        <f>('DGL 4'!$P$15/'DGL 4'!$B$26)*(1-EXP(-'DGL 4'!$B$26*D212)) + ('DGL 4'!$P$16/'DGL 4'!$B$27)*(1-EXP(-'DGL 4'!$B$27*D212))+ ('DGL 4'!$P$17/'DGL 4'!$B$28)*(1-EXP(-'DGL 4'!$B$28*D212))</f>
        <v>79184.679911742744</v>
      </c>
      <c r="P212" s="21">
        <f>(O212+Systeme!$AA$17)/Systeme!$AA$14</f>
        <v>39.592339955871374</v>
      </c>
    </row>
    <row r="213" spans="1:16" x14ac:dyDescent="0.25">
      <c r="A213" s="4">
        <f t="shared" si="3"/>
        <v>211</v>
      </c>
      <c r="D213" s="19">
        <f>A213*0.001 *Systeme!$G$4</f>
        <v>21.099999999999998</v>
      </c>
      <c r="F213" s="8">
        <f>('DGL 4'!$P$3/'DGL 4'!$B$26)*(1-EXP(-'DGL 4'!$B$26*D213)) + ('DGL 4'!$P$4/'DGL 4'!$B$27)*(1-EXP(-'DGL 4'!$B$27*D213))+ ('DGL 4'!$P$5/'DGL 4'!$B$28)*(1-EXP(-'DGL 4'!$B$28*D213))</f>
        <v>-171530.17503200585</v>
      </c>
      <c r="G213" s="21">
        <f>(F213+Systeme!$C$17)/Systeme!$C$14</f>
        <v>14.234912483997075</v>
      </c>
      <c r="I213" s="8">
        <f>('DGL 4'!$P$7/'DGL 4'!$B$26)*(1-EXP(-'DGL 4'!$B$26*D213)) + ('DGL 4'!$P$8/'DGL 4'!$B$27)*(1-EXP(-'DGL 4'!$B$27*D213))+ ('DGL 4'!$P$9/'DGL 4'!$B$28)*(1-EXP(-'DGL 4'!$B$28*D213))</f>
        <v>47690.345243137839</v>
      </c>
      <c r="J213" s="21">
        <f>(I213+Systeme!$K$17)/Systeme!$K$14</f>
        <v>23.845172621568921</v>
      </c>
      <c r="L213" s="8">
        <f>('DGL 4'!$P$11/'DGL 4'!$B$26)*(1-EXP(-'DGL 4'!$B$26*D213)) + ('DGL 4'!$P$12/'DGL 4'!$B$27)*(1-EXP(-'DGL 4'!$B$27*D213))+ ('DGL 4'!$P$13/'DGL 4'!$B$28)*(1-EXP(-'DGL 4'!$B$28*D213))</f>
        <v>44212.561677014368</v>
      </c>
      <c r="M213" s="21">
        <f>(L213+Systeme!$S$17)/Systeme!$S$14</f>
        <v>22.106280838507185</v>
      </c>
      <c r="O213" s="8">
        <f>('DGL 4'!$P$15/'DGL 4'!$B$26)*(1-EXP(-'DGL 4'!$B$26*D213)) + ('DGL 4'!$P$16/'DGL 4'!$B$27)*(1-EXP(-'DGL 4'!$B$27*D213))+ ('DGL 4'!$P$17/'DGL 4'!$B$28)*(1-EXP(-'DGL 4'!$B$28*D213))</f>
        <v>79627.268111853657</v>
      </c>
      <c r="P213" s="21">
        <f>(O213+Systeme!$AA$17)/Systeme!$AA$14</f>
        <v>39.813634055926826</v>
      </c>
    </row>
    <row r="214" spans="1:16" x14ac:dyDescent="0.25">
      <c r="A214" s="4">
        <f t="shared" si="3"/>
        <v>212</v>
      </c>
      <c r="D214" s="19">
        <f>A214*0.001 *Systeme!$G$4</f>
        <v>21.2</v>
      </c>
      <c r="F214" s="8">
        <f>('DGL 4'!$P$3/'DGL 4'!$B$26)*(1-EXP(-'DGL 4'!$B$26*D214)) + ('DGL 4'!$P$4/'DGL 4'!$B$27)*(1-EXP(-'DGL 4'!$B$27*D214))+ ('DGL 4'!$P$5/'DGL 4'!$B$28)*(1-EXP(-'DGL 4'!$B$28*D214))</f>
        <v>-171766.05714009219</v>
      </c>
      <c r="G214" s="21">
        <f>(F214+Systeme!$C$17)/Systeme!$C$14</f>
        <v>14.116971429953905</v>
      </c>
      <c r="I214" s="8">
        <f>('DGL 4'!$P$7/'DGL 4'!$B$26)*(1-EXP(-'DGL 4'!$B$26*D214)) + ('DGL 4'!$P$8/'DGL 4'!$B$27)*(1-EXP(-'DGL 4'!$B$27*D214))+ ('DGL 4'!$P$9/'DGL 4'!$B$28)*(1-EXP(-'DGL 4'!$B$28*D214))</f>
        <v>47579.26916294526</v>
      </c>
      <c r="J214" s="21">
        <f>(I214+Systeme!$K$17)/Systeme!$K$14</f>
        <v>23.78963458147263</v>
      </c>
      <c r="L214" s="8">
        <f>('DGL 4'!$P$11/'DGL 4'!$B$26)*(1-EXP(-'DGL 4'!$B$26*D214)) + ('DGL 4'!$P$12/'DGL 4'!$B$27)*(1-EXP(-'DGL 4'!$B$27*D214))+ ('DGL 4'!$P$13/'DGL 4'!$B$28)*(1-EXP(-'DGL 4'!$B$28*D214))</f>
        <v>44117.875089580688</v>
      </c>
      <c r="M214" s="21">
        <f>(L214+Systeme!$S$17)/Systeme!$S$14</f>
        <v>22.058937544790343</v>
      </c>
      <c r="O214" s="8">
        <f>('DGL 4'!$P$15/'DGL 4'!$B$26)*(1-EXP(-'DGL 4'!$B$26*D214)) + ('DGL 4'!$P$16/'DGL 4'!$B$27)*(1-EXP(-'DGL 4'!$B$27*D214))+ ('DGL 4'!$P$17/'DGL 4'!$B$28)*(1-EXP(-'DGL 4'!$B$28*D214))</f>
        <v>80068.912887566243</v>
      </c>
      <c r="P214" s="21">
        <f>(O214+Systeme!$AA$17)/Systeme!$AA$14</f>
        <v>40.034456443783121</v>
      </c>
    </row>
    <row r="215" spans="1:16" x14ac:dyDescent="0.25">
      <c r="A215" s="4">
        <f t="shared" si="3"/>
        <v>213</v>
      </c>
      <c r="D215" s="19">
        <f>A215*0.001 *Systeme!$G$4</f>
        <v>21.3</v>
      </c>
      <c r="F215" s="8">
        <f>('DGL 4'!$P$3/'DGL 4'!$B$26)*(1-EXP(-'DGL 4'!$B$26*D215)) + ('DGL 4'!$P$4/'DGL 4'!$B$27)*(1-EXP(-'DGL 4'!$B$27*D215))+ ('DGL 4'!$P$5/'DGL 4'!$B$28)*(1-EXP(-'DGL 4'!$B$28*D215))</f>
        <v>-171999.70300547365</v>
      </c>
      <c r="G215" s="21">
        <f>(F215+Systeme!$C$17)/Systeme!$C$14</f>
        <v>14.000148497263174</v>
      </c>
      <c r="I215" s="8">
        <f>('DGL 4'!$P$7/'DGL 4'!$B$26)*(1-EXP(-'DGL 4'!$B$26*D215)) + ('DGL 4'!$P$8/'DGL 4'!$B$27)*(1-EXP(-'DGL 4'!$B$27*D215))+ ('DGL 4'!$P$9/'DGL 4'!$B$28)*(1-EXP(-'DGL 4'!$B$28*D215))</f>
        <v>47467.591635179924</v>
      </c>
      <c r="J215" s="21">
        <f>(I215+Systeme!$K$17)/Systeme!$K$14</f>
        <v>23.733795817589961</v>
      </c>
      <c r="L215" s="8">
        <f>('DGL 4'!$P$11/'DGL 4'!$B$26)*(1-EXP(-'DGL 4'!$B$26*D215)) + ('DGL 4'!$P$12/'DGL 4'!$B$27)*(1-EXP(-'DGL 4'!$B$27*D215))+ ('DGL 4'!$P$13/'DGL 4'!$B$28)*(1-EXP(-'DGL 4'!$B$28*D215))</f>
        <v>44022.504051878102</v>
      </c>
      <c r="M215" s="21">
        <f>(L215+Systeme!$S$17)/Systeme!$S$14</f>
        <v>22.011252025939051</v>
      </c>
      <c r="O215" s="8">
        <f>('DGL 4'!$P$15/'DGL 4'!$B$26)*(1-EXP(-'DGL 4'!$B$26*D215)) + ('DGL 4'!$P$16/'DGL 4'!$B$27)*(1-EXP(-'DGL 4'!$B$27*D215))+ ('DGL 4'!$P$17/'DGL 4'!$B$28)*(1-EXP(-'DGL 4'!$B$28*D215))</f>
        <v>80509.607318415656</v>
      </c>
      <c r="P215" s="21">
        <f>(O215+Systeme!$AA$17)/Systeme!$AA$14</f>
        <v>40.25480365920783</v>
      </c>
    </row>
    <row r="216" spans="1:16" x14ac:dyDescent="0.25">
      <c r="A216" s="4">
        <f t="shared" si="3"/>
        <v>214</v>
      </c>
      <c r="D216" s="19">
        <f>A216*0.001 *Systeme!$G$4</f>
        <v>21.4</v>
      </c>
      <c r="F216" s="8">
        <f>('DGL 4'!$P$3/'DGL 4'!$B$26)*(1-EXP(-'DGL 4'!$B$26*D216)) + ('DGL 4'!$P$4/'DGL 4'!$B$27)*(1-EXP(-'DGL 4'!$B$27*D216))+ ('DGL 4'!$P$5/'DGL 4'!$B$28)*(1-EXP(-'DGL 4'!$B$28*D216))</f>
        <v>-172231.13547031235</v>
      </c>
      <c r="G216" s="21">
        <f>(F216+Systeme!$C$17)/Systeme!$C$14</f>
        <v>13.884432264843825</v>
      </c>
      <c r="I216" s="8">
        <f>('DGL 4'!$P$7/'DGL 4'!$B$26)*(1-EXP(-'DGL 4'!$B$26*D216)) + ('DGL 4'!$P$8/'DGL 4'!$B$27)*(1-EXP(-'DGL 4'!$B$27*D216))+ ('DGL 4'!$P$9/'DGL 4'!$B$28)*(1-EXP(-'DGL 4'!$B$28*D216))</f>
        <v>47355.327225732137</v>
      </c>
      <c r="J216" s="21">
        <f>(I216+Systeme!$K$17)/Systeme!$K$14</f>
        <v>23.67766361286607</v>
      </c>
      <c r="L216" s="8">
        <f>('DGL 4'!$P$11/'DGL 4'!$B$26)*(1-EXP(-'DGL 4'!$B$26*D216)) + ('DGL 4'!$P$12/'DGL 4'!$B$27)*(1-EXP(-'DGL 4'!$B$27*D216))+ ('DGL 4'!$P$13/'DGL 4'!$B$28)*(1-EXP(-'DGL 4'!$B$28*D216))</f>
        <v>43926.463609194005</v>
      </c>
      <c r="M216" s="21">
        <f>(L216+Systeme!$S$17)/Systeme!$S$14</f>
        <v>21.963231804597001</v>
      </c>
      <c r="O216" s="8">
        <f>('DGL 4'!$P$15/'DGL 4'!$B$26)*(1-EXP(-'DGL 4'!$B$26*D216)) + ('DGL 4'!$P$16/'DGL 4'!$B$27)*(1-EXP(-'DGL 4'!$B$27*D216))+ ('DGL 4'!$P$17/'DGL 4'!$B$28)*(1-EXP(-'DGL 4'!$B$28*D216))</f>
        <v>80949.344635386282</v>
      </c>
      <c r="P216" s="21">
        <f>(O216+Systeme!$AA$17)/Systeme!$AA$14</f>
        <v>40.474672317693141</v>
      </c>
    </row>
    <row r="217" spans="1:16" x14ac:dyDescent="0.25">
      <c r="A217" s="4">
        <f t="shared" si="3"/>
        <v>215</v>
      </c>
      <c r="D217" s="19">
        <f>A217*0.001 *Systeme!$G$4</f>
        <v>21.5</v>
      </c>
      <c r="F217" s="8">
        <f>('DGL 4'!$P$3/'DGL 4'!$B$26)*(1-EXP(-'DGL 4'!$B$26*D217)) + ('DGL 4'!$P$4/'DGL 4'!$B$27)*(1-EXP(-'DGL 4'!$B$27*D217))+ ('DGL 4'!$P$5/'DGL 4'!$B$28)*(1-EXP(-'DGL 4'!$B$28*D217))</f>
        <v>-172460.3771350907</v>
      </c>
      <c r="G217" s="21">
        <f>(F217+Systeme!$C$17)/Systeme!$C$14</f>
        <v>13.769811432454647</v>
      </c>
      <c r="I217" s="8">
        <f>('DGL 4'!$P$7/'DGL 4'!$B$26)*(1-EXP(-'DGL 4'!$B$26*D217)) + ('DGL 4'!$P$8/'DGL 4'!$B$27)*(1-EXP(-'DGL 4'!$B$27*D217))+ ('DGL 4'!$P$9/'DGL 4'!$B$28)*(1-EXP(-'DGL 4'!$B$28*D217))</f>
        <v>47242.490306585256</v>
      </c>
      <c r="J217" s="21">
        <f>(I217+Systeme!$K$17)/Systeme!$K$14</f>
        <v>23.621245153292627</v>
      </c>
      <c r="L217" s="8">
        <f>('DGL 4'!$P$11/'DGL 4'!$B$26)*(1-EXP(-'DGL 4'!$B$26*D217)) + ('DGL 4'!$P$12/'DGL 4'!$B$27)*(1-EXP(-'DGL 4'!$B$27*D217))+ ('DGL 4'!$P$13/'DGL 4'!$B$28)*(1-EXP(-'DGL 4'!$B$28*D217))</f>
        <v>43829.768609577557</v>
      </c>
      <c r="M217" s="21">
        <f>(L217+Systeme!$S$17)/Systeme!$S$14</f>
        <v>21.914884304788778</v>
      </c>
      <c r="O217" s="8">
        <f>('DGL 4'!$P$15/'DGL 4'!$B$26)*(1-EXP(-'DGL 4'!$B$26*D217)) + ('DGL 4'!$P$16/'DGL 4'!$B$27)*(1-EXP(-'DGL 4'!$B$27*D217))+ ('DGL 4'!$P$17/'DGL 4'!$B$28)*(1-EXP(-'DGL 4'!$B$28*D217))</f>
        <v>81388.118218927906</v>
      </c>
      <c r="P217" s="21">
        <f>(O217+Systeme!$AA$17)/Systeme!$AA$14</f>
        <v>40.69405910946395</v>
      </c>
    </row>
    <row r="218" spans="1:16" x14ac:dyDescent="0.25">
      <c r="A218" s="4">
        <f t="shared" si="3"/>
        <v>216</v>
      </c>
      <c r="D218" s="19">
        <f>A218*0.001 *Systeme!$G$4</f>
        <v>21.6</v>
      </c>
      <c r="F218" s="8">
        <f>('DGL 4'!$P$3/'DGL 4'!$B$26)*(1-EXP(-'DGL 4'!$B$26*D218)) + ('DGL 4'!$P$4/'DGL 4'!$B$27)*(1-EXP(-'DGL 4'!$B$27*D218))+ ('DGL 4'!$P$5/'DGL 4'!$B$28)*(1-EXP(-'DGL 4'!$B$28*D218))</f>
        <v>-172687.45036120765</v>
      </c>
      <c r="G218" s="21">
        <f>(F218+Systeme!$C$17)/Systeme!$C$14</f>
        <v>13.656274819396174</v>
      </c>
      <c r="I218" s="8">
        <f>('DGL 4'!$P$7/'DGL 4'!$B$26)*(1-EXP(-'DGL 4'!$B$26*D218)) + ('DGL 4'!$P$8/'DGL 4'!$B$27)*(1-EXP(-'DGL 4'!$B$27*D218))+ ('DGL 4'!$P$9/'DGL 4'!$B$28)*(1-EXP(-'DGL 4'!$B$28*D218))</f>
        <v>47129.095058080464</v>
      </c>
      <c r="J218" s="21">
        <f>(I218+Systeme!$K$17)/Systeme!$K$14</f>
        <v>23.564547529040233</v>
      </c>
      <c r="L218" s="8">
        <f>('DGL 4'!$P$11/'DGL 4'!$B$26)*(1-EXP(-'DGL 4'!$B$26*D218)) + ('DGL 4'!$P$12/'DGL 4'!$B$27)*(1-EXP(-'DGL 4'!$B$27*D218))+ ('DGL 4'!$P$13/'DGL 4'!$B$28)*(1-EXP(-'DGL 4'!$B$28*D218))</f>
        <v>43732.433706132069</v>
      </c>
      <c r="M218" s="21">
        <f>(L218+Systeme!$S$17)/Systeme!$S$14</f>
        <v>21.866216853066035</v>
      </c>
      <c r="O218" s="8">
        <f>('DGL 4'!$P$15/'DGL 4'!$B$26)*(1-EXP(-'DGL 4'!$B$26*D218)) + ('DGL 4'!$P$16/'DGL 4'!$B$27)*(1-EXP(-'DGL 4'!$B$27*D218))+ ('DGL 4'!$P$17/'DGL 4'!$B$28)*(1-EXP(-'DGL 4'!$B$28*D218))</f>
        <v>81825.921596995147</v>
      </c>
      <c r="P218" s="21">
        <f>(O218+Systeme!$AA$17)/Systeme!$AA$14</f>
        <v>40.912960798497572</v>
      </c>
    </row>
    <row r="219" spans="1:16" x14ac:dyDescent="0.25">
      <c r="A219" s="4">
        <f t="shared" si="3"/>
        <v>217</v>
      </c>
      <c r="D219" s="19">
        <f>A219*0.001 *Systeme!$G$4</f>
        <v>21.7</v>
      </c>
      <c r="F219" s="8">
        <f>('DGL 4'!$P$3/'DGL 4'!$B$26)*(1-EXP(-'DGL 4'!$B$26*D219)) + ('DGL 4'!$P$4/'DGL 4'!$B$27)*(1-EXP(-'DGL 4'!$B$27*D219))+ ('DGL 4'!$P$5/'DGL 4'!$B$28)*(1-EXP(-'DGL 4'!$B$28*D219))</f>
        <v>-172912.3772735477</v>
      </c>
      <c r="G219" s="21">
        <f>(F219+Systeme!$C$17)/Systeme!$C$14</f>
        <v>13.543811363226151</v>
      </c>
      <c r="I219" s="8">
        <f>('DGL 4'!$P$7/'DGL 4'!$B$26)*(1-EXP(-'DGL 4'!$B$26*D219)) + ('DGL 4'!$P$8/'DGL 4'!$B$27)*(1-EXP(-'DGL 4'!$B$27*D219))+ ('DGL 4'!$P$9/'DGL 4'!$B$28)*(1-EXP(-'DGL 4'!$B$28*D219))</f>
        <v>47015.155471156642</v>
      </c>
      <c r="J219" s="21">
        <f>(I219+Systeme!$K$17)/Systeme!$K$14</f>
        <v>23.50757773557832</v>
      </c>
      <c r="L219" s="8">
        <f>('DGL 4'!$P$11/'DGL 4'!$B$26)*(1-EXP(-'DGL 4'!$B$26*D219)) + ('DGL 4'!$P$12/'DGL 4'!$B$27)*(1-EXP(-'DGL 4'!$B$27*D219))+ ('DGL 4'!$P$13/'DGL 4'!$B$28)*(1-EXP(-'DGL 4'!$B$28*D219))</f>
        <v>43634.473359282449</v>
      </c>
      <c r="M219" s="21">
        <f>(L219+Systeme!$S$17)/Systeme!$S$14</f>
        <v>21.817236679641223</v>
      </c>
      <c r="O219" s="8">
        <f>('DGL 4'!$P$15/'DGL 4'!$B$26)*(1-EXP(-'DGL 4'!$B$26*D219)) + ('DGL 4'!$P$16/'DGL 4'!$B$27)*(1-EXP(-'DGL 4'!$B$27*D219))+ ('DGL 4'!$P$17/'DGL 4'!$B$28)*(1-EXP(-'DGL 4'!$B$28*D219))</f>
        <v>82262.748443108634</v>
      </c>
      <c r="P219" s="21">
        <f>(O219+Systeme!$AA$17)/Systeme!$AA$14</f>
        <v>41.131374221554317</v>
      </c>
    </row>
    <row r="220" spans="1:16" x14ac:dyDescent="0.25">
      <c r="A220" s="4">
        <f t="shared" si="3"/>
        <v>218</v>
      </c>
      <c r="D220" s="19">
        <f>A220*0.001 *Systeme!$G$4</f>
        <v>21.8</v>
      </c>
      <c r="F220" s="8">
        <f>('DGL 4'!$P$3/'DGL 4'!$B$26)*(1-EXP(-'DGL 4'!$B$26*D220)) + ('DGL 4'!$P$4/'DGL 4'!$B$27)*(1-EXP(-'DGL 4'!$B$27*D220))+ ('DGL 4'!$P$5/'DGL 4'!$B$28)*(1-EXP(-'DGL 4'!$B$28*D220))</f>
        <v>-173135.17976302106</v>
      </c>
      <c r="G220" s="21">
        <f>(F220+Systeme!$C$17)/Systeme!$C$14</f>
        <v>13.432410118489468</v>
      </c>
      <c r="I220" s="8">
        <f>('DGL 4'!$P$7/'DGL 4'!$B$26)*(1-EXP(-'DGL 4'!$B$26*D220)) + ('DGL 4'!$P$8/'DGL 4'!$B$27)*(1-EXP(-'DGL 4'!$B$27*D220))+ ('DGL 4'!$P$9/'DGL 4'!$B$28)*(1-EXP(-'DGL 4'!$B$28*D220))</f>
        <v>46900.685349564345</v>
      </c>
      <c r="J220" s="21">
        <f>(I220+Systeme!$K$17)/Systeme!$K$14</f>
        <v>23.450342674782171</v>
      </c>
      <c r="L220" s="8">
        <f>('DGL 4'!$P$11/'DGL 4'!$B$26)*(1-EXP(-'DGL 4'!$B$26*D220)) + ('DGL 4'!$P$12/'DGL 4'!$B$27)*(1-EXP(-'DGL 4'!$B$27*D220))+ ('DGL 4'!$P$13/'DGL 4'!$B$28)*(1-EXP(-'DGL 4'!$B$28*D220))</f>
        <v>43535.901839016675</v>
      </c>
      <c r="M220" s="21">
        <f>(L220+Systeme!$S$17)/Systeme!$S$14</f>
        <v>21.767950919508337</v>
      </c>
      <c r="O220" s="8">
        <f>('DGL 4'!$P$15/'DGL 4'!$B$26)*(1-EXP(-'DGL 4'!$B$26*D220)) + ('DGL 4'!$P$16/'DGL 4'!$B$27)*(1-EXP(-'DGL 4'!$B$27*D220))+ ('DGL 4'!$P$17/'DGL 4'!$B$28)*(1-EXP(-'DGL 4'!$B$28*D220))</f>
        <v>82698.592574440059</v>
      </c>
      <c r="P220" s="21">
        <f>(O220+Systeme!$AA$17)/Systeme!$AA$14</f>
        <v>41.349296287220028</v>
      </c>
    </row>
    <row r="221" spans="1:16" x14ac:dyDescent="0.25">
      <c r="A221" s="4">
        <f t="shared" si="3"/>
        <v>219</v>
      </c>
      <c r="D221" s="19">
        <f>A221*0.001 *Systeme!$G$4</f>
        <v>21.9</v>
      </c>
      <c r="F221" s="8">
        <f>('DGL 4'!$P$3/'DGL 4'!$B$26)*(1-EXP(-'DGL 4'!$B$26*D221)) + ('DGL 4'!$P$4/'DGL 4'!$B$27)*(1-EXP(-'DGL 4'!$B$27*D221))+ ('DGL 4'!$P$5/'DGL 4'!$B$28)*(1-EXP(-'DGL 4'!$B$28*D221))</f>
        <v>-173355.87948907737</v>
      </c>
      <c r="G221" s="21">
        <f>(F221+Systeme!$C$17)/Systeme!$C$14</f>
        <v>13.322060255461315</v>
      </c>
      <c r="I221" s="8">
        <f>('DGL 4'!$P$7/'DGL 4'!$B$26)*(1-EXP(-'DGL 4'!$B$26*D221)) + ('DGL 4'!$P$8/'DGL 4'!$B$27)*(1-EXP(-'DGL 4'!$B$27*D221))+ ('DGL 4'!$P$9/'DGL 4'!$B$28)*(1-EXP(-'DGL 4'!$B$28*D221))</f>
        <v>46785.698312055945</v>
      </c>
      <c r="J221" s="21">
        <f>(I221+Systeme!$K$17)/Systeme!$K$14</f>
        <v>23.392849156027971</v>
      </c>
      <c r="L221" s="8">
        <f>('DGL 4'!$P$11/'DGL 4'!$B$26)*(1-EXP(-'DGL 4'!$B$26*D221)) + ('DGL 4'!$P$12/'DGL 4'!$B$27)*(1-EXP(-'DGL 4'!$B$27*D221))+ ('DGL 4'!$P$13/'DGL 4'!$B$28)*(1-EXP(-'DGL 4'!$B$28*D221))</f>
        <v>43436.733227102872</v>
      </c>
      <c r="M221" s="21">
        <f>(L221+Systeme!$S$17)/Systeme!$S$14</f>
        <v>21.718366613551435</v>
      </c>
      <c r="O221" s="8">
        <f>('DGL 4'!$P$15/'DGL 4'!$B$26)*(1-EXP(-'DGL 4'!$B$26*D221)) + ('DGL 4'!$P$16/'DGL 4'!$B$27)*(1-EXP(-'DGL 4'!$B$27*D221))+ ('DGL 4'!$P$17/'DGL 4'!$B$28)*(1-EXP(-'DGL 4'!$B$28*D221))</f>
        <v>83133.447949918569</v>
      </c>
      <c r="P221" s="21">
        <f>(O221+Systeme!$AA$17)/Systeme!$AA$14</f>
        <v>41.566723974959288</v>
      </c>
    </row>
    <row r="222" spans="1:16" x14ac:dyDescent="0.25">
      <c r="A222" s="4">
        <f t="shared" si="3"/>
        <v>220</v>
      </c>
      <c r="D222" s="19">
        <f>A222*0.001 *Systeme!$G$4</f>
        <v>22</v>
      </c>
      <c r="F222" s="8">
        <f>('DGL 4'!$P$3/'DGL 4'!$B$26)*(1-EXP(-'DGL 4'!$B$26*D222)) + ('DGL 4'!$P$4/'DGL 4'!$B$27)*(1-EXP(-'DGL 4'!$B$27*D222))+ ('DGL 4'!$P$5/'DGL 4'!$B$28)*(1-EXP(-'DGL 4'!$B$28*D222))</f>
        <v>-173574.49788219135</v>
      </c>
      <c r="G222" s="21">
        <f>(F222+Systeme!$C$17)/Systeme!$C$14</f>
        <v>13.212751058904324</v>
      </c>
      <c r="I222" s="8">
        <f>('DGL 4'!$P$7/'DGL 4'!$B$26)*(1-EXP(-'DGL 4'!$B$26*D222)) + ('DGL 4'!$P$8/'DGL 4'!$B$27)*(1-EXP(-'DGL 4'!$B$27*D222))+ ('DGL 4'!$P$9/'DGL 4'!$B$28)*(1-EXP(-'DGL 4'!$B$28*D222))</f>
        <v>46670.207794550559</v>
      </c>
      <c r="J222" s="21">
        <f>(I222+Systeme!$K$17)/Systeme!$K$14</f>
        <v>23.335103897275278</v>
      </c>
      <c r="L222" s="8">
        <f>('DGL 4'!$P$11/'DGL 4'!$B$26)*(1-EXP(-'DGL 4'!$B$26*D222)) + ('DGL 4'!$P$12/'DGL 4'!$B$27)*(1-EXP(-'DGL 4'!$B$27*D222))+ ('DGL 4'!$P$13/'DGL 4'!$B$28)*(1-EXP(-'DGL 4'!$B$28*D222))</f>
        <v>43336.981419281117</v>
      </c>
      <c r="M222" s="21">
        <f>(L222+Systeme!$S$17)/Systeme!$S$14</f>
        <v>21.668490709640558</v>
      </c>
      <c r="O222" s="8">
        <f>('DGL 4'!$P$15/'DGL 4'!$B$26)*(1-EXP(-'DGL 4'!$B$26*D222)) + ('DGL 4'!$P$16/'DGL 4'!$B$27)*(1-EXP(-'DGL 4'!$B$27*D222))+ ('DGL 4'!$P$17/'DGL 4'!$B$28)*(1-EXP(-'DGL 4'!$B$28*D222))</f>
        <v>83567.308668359707</v>
      </c>
      <c r="P222" s="21">
        <f>(O222+Systeme!$AA$17)/Systeme!$AA$14</f>
        <v>41.78365433417985</v>
      </c>
    </row>
    <row r="223" spans="1:16" x14ac:dyDescent="0.25">
      <c r="A223" s="4">
        <f t="shared" si="3"/>
        <v>221</v>
      </c>
      <c r="D223" s="19">
        <f>A223*0.001 *Systeme!$G$4</f>
        <v>22.1</v>
      </c>
      <c r="F223" s="8">
        <f>('DGL 4'!$P$3/'DGL 4'!$B$26)*(1-EXP(-'DGL 4'!$B$26*D223)) + ('DGL 4'!$P$4/'DGL 4'!$B$27)*(1-EXP(-'DGL 4'!$B$27*D223))+ ('DGL 4'!$P$5/'DGL 4'!$B$28)*(1-EXP(-'DGL 4'!$B$28*D223))</f>
        <v>-173791.0561463224</v>
      </c>
      <c r="G223" s="21">
        <f>(F223+Systeme!$C$17)/Systeme!$C$14</f>
        <v>13.1044719268388</v>
      </c>
      <c r="I223" s="8">
        <f>('DGL 4'!$P$7/'DGL 4'!$B$26)*(1-EXP(-'DGL 4'!$B$26*D223)) + ('DGL 4'!$P$8/'DGL 4'!$B$27)*(1-EXP(-'DGL 4'!$B$27*D223))+ ('DGL 4'!$P$9/'DGL 4'!$B$28)*(1-EXP(-'DGL 4'!$B$28*D223))</f>
        <v>46554.227052275339</v>
      </c>
      <c r="J223" s="21">
        <f>(I223+Systeme!$K$17)/Systeme!$K$14</f>
        <v>23.277113526137668</v>
      </c>
      <c r="L223" s="8">
        <f>('DGL 4'!$P$11/'DGL 4'!$B$26)*(1-EXP(-'DGL 4'!$B$26*D223)) + ('DGL 4'!$P$12/'DGL 4'!$B$27)*(1-EXP(-'DGL 4'!$B$27*D223))+ ('DGL 4'!$P$13/'DGL 4'!$B$28)*(1-EXP(-'DGL 4'!$B$28*D223))</f>
        <v>43236.660127431227</v>
      </c>
      <c r="M223" s="21">
        <f>(L223+Systeme!$S$17)/Systeme!$S$14</f>
        <v>21.618330063715614</v>
      </c>
      <c r="O223" s="8">
        <f>('DGL 4'!$P$15/'DGL 4'!$B$26)*(1-EXP(-'DGL 4'!$B$26*D223)) + ('DGL 4'!$P$16/'DGL 4'!$B$27)*(1-EXP(-'DGL 4'!$B$27*D223))+ ('DGL 4'!$P$17/'DGL 4'!$B$28)*(1-EXP(-'DGL 4'!$B$28*D223))</f>
        <v>84000.168966615864</v>
      </c>
      <c r="P223" s="21">
        <f>(O223+Systeme!$AA$17)/Systeme!$AA$14</f>
        <v>42.00008448330793</v>
      </c>
    </row>
    <row r="224" spans="1:16" x14ac:dyDescent="0.25">
      <c r="A224" s="4">
        <f t="shared" si="3"/>
        <v>222</v>
      </c>
      <c r="D224" s="19">
        <f>A224*0.001 *Systeme!$G$4</f>
        <v>22.2</v>
      </c>
      <c r="F224" s="8">
        <f>('DGL 4'!$P$3/'DGL 4'!$B$26)*(1-EXP(-'DGL 4'!$B$26*D224)) + ('DGL 4'!$P$4/'DGL 4'!$B$27)*(1-EXP(-'DGL 4'!$B$27*D224))+ ('DGL 4'!$P$5/'DGL 4'!$B$28)*(1-EXP(-'DGL 4'!$B$28*D224))</f>
        <v>-174005.57526134682</v>
      </c>
      <c r="G224" s="21">
        <f>(F224+Systeme!$C$17)/Systeme!$C$14</f>
        <v>12.99721236932659</v>
      </c>
      <c r="I224" s="8">
        <f>('DGL 4'!$P$7/'DGL 4'!$B$26)*(1-EXP(-'DGL 4'!$B$26*D224)) + ('DGL 4'!$P$8/'DGL 4'!$B$27)*(1-EXP(-'DGL 4'!$B$27*D224))+ ('DGL 4'!$P$9/'DGL 4'!$B$28)*(1-EXP(-'DGL 4'!$B$28*D224))</f>
        <v>46437.769161882403</v>
      </c>
      <c r="J224" s="21">
        <f>(I224+Systeme!$K$17)/Systeme!$K$14</f>
        <v>23.2188845809412</v>
      </c>
      <c r="L224" s="8">
        <f>('DGL 4'!$P$11/'DGL 4'!$B$26)*(1-EXP(-'DGL 4'!$B$26*D224)) + ('DGL 4'!$P$12/'DGL 4'!$B$27)*(1-EXP(-'DGL 4'!$B$27*D224))+ ('DGL 4'!$P$13/'DGL 4'!$B$28)*(1-EXP(-'DGL 4'!$B$28*D224))</f>
        <v>43135.782881715975</v>
      </c>
      <c r="M224" s="21">
        <f>(L224+Systeme!$S$17)/Systeme!$S$14</f>
        <v>21.567891440857988</v>
      </c>
      <c r="O224" s="8">
        <f>('DGL 4'!$P$15/'DGL 4'!$B$26)*(1-EXP(-'DGL 4'!$B$26*D224)) + ('DGL 4'!$P$16/'DGL 4'!$B$27)*(1-EXP(-'DGL 4'!$B$27*D224))+ ('DGL 4'!$P$17/'DGL 4'!$B$28)*(1-EXP(-'DGL 4'!$B$28*D224))</f>
        <v>84432.023217748472</v>
      </c>
      <c r="P224" s="21">
        <f>(O224+Systeme!$AA$17)/Systeme!$AA$14</f>
        <v>42.216011608874233</v>
      </c>
    </row>
    <row r="225" spans="1:16" x14ac:dyDescent="0.25">
      <c r="A225" s="4">
        <f t="shared" si="3"/>
        <v>223</v>
      </c>
      <c r="D225" s="19">
        <f>A225*0.001 *Systeme!$G$4</f>
        <v>22.3</v>
      </c>
      <c r="F225" s="8">
        <f>('DGL 4'!$P$3/'DGL 4'!$B$26)*(1-EXP(-'DGL 4'!$B$26*D225)) + ('DGL 4'!$P$4/'DGL 4'!$B$27)*(1-EXP(-'DGL 4'!$B$27*D225))+ ('DGL 4'!$P$5/'DGL 4'!$B$28)*(1-EXP(-'DGL 4'!$B$28*D225))</f>
        <v>-174218.07598546441</v>
      </c>
      <c r="G225" s="21">
        <f>(F225+Systeme!$C$17)/Systeme!$C$14</f>
        <v>12.890962007267794</v>
      </c>
      <c r="I225" s="8">
        <f>('DGL 4'!$P$7/'DGL 4'!$B$26)*(1-EXP(-'DGL 4'!$B$26*D225)) + ('DGL 4'!$P$8/'DGL 4'!$B$27)*(1-EXP(-'DGL 4'!$B$27*D225))+ ('DGL 4'!$P$9/'DGL 4'!$B$28)*(1-EXP(-'DGL 4'!$B$28*D225))</f>
        <v>46320.847023542359</v>
      </c>
      <c r="J225" s="21">
        <f>(I225+Systeme!$K$17)/Systeme!$K$14</f>
        <v>23.160423511771178</v>
      </c>
      <c r="L225" s="8">
        <f>('DGL 4'!$P$11/'DGL 4'!$B$26)*(1-EXP(-'DGL 4'!$B$26*D225)) + ('DGL 4'!$P$12/'DGL 4'!$B$27)*(1-EXP(-'DGL 4'!$B$27*D225))+ ('DGL 4'!$P$13/'DGL 4'!$B$28)*(1-EXP(-'DGL 4'!$B$28*D225))</f>
        <v>43034.363032700727</v>
      </c>
      <c r="M225" s="21">
        <f>(L225+Systeme!$S$17)/Systeme!$S$14</f>
        <v>21.517181516350362</v>
      </c>
      <c r="O225" s="8">
        <f>('DGL 4'!$P$15/'DGL 4'!$B$26)*(1-EXP(-'DGL 4'!$B$26*D225)) + ('DGL 4'!$P$16/'DGL 4'!$B$27)*(1-EXP(-'DGL 4'!$B$27*D225))+ ('DGL 4'!$P$17/'DGL 4'!$B$28)*(1-EXP(-'DGL 4'!$B$28*D225))</f>
        <v>84862.865929221327</v>
      </c>
      <c r="P225" s="21">
        <f>(O225+Systeme!$AA$17)/Systeme!$AA$14</f>
        <v>42.431432964610664</v>
      </c>
    </row>
    <row r="226" spans="1:16" x14ac:dyDescent="0.25">
      <c r="A226" s="4">
        <f t="shared" si="3"/>
        <v>224</v>
      </c>
      <c r="D226" s="19">
        <f>A226*0.001 *Systeme!$G$4</f>
        <v>22.400000000000002</v>
      </c>
      <c r="F226" s="8">
        <f>('DGL 4'!$P$3/'DGL 4'!$B$26)*(1-EXP(-'DGL 4'!$B$26*D226)) + ('DGL 4'!$P$4/'DGL 4'!$B$27)*(1-EXP(-'DGL 4'!$B$27*D226))+ ('DGL 4'!$P$5/'DGL 4'!$B$28)*(1-EXP(-'DGL 4'!$B$28*D226))</f>
        <v>-174428.57885757851</v>
      </c>
      <c r="G226" s="21">
        <f>(F226+Systeme!$C$17)/Systeme!$C$14</f>
        <v>12.785710571210744</v>
      </c>
      <c r="I226" s="8">
        <f>('DGL 4'!$P$7/'DGL 4'!$B$26)*(1-EXP(-'DGL 4'!$B$26*D226)) + ('DGL 4'!$P$8/'DGL 4'!$B$27)*(1-EXP(-'DGL 4'!$B$27*D226))+ ('DGL 4'!$P$9/'DGL 4'!$B$28)*(1-EXP(-'DGL 4'!$B$28*D226))</f>
        <v>46203.4733630142</v>
      </c>
      <c r="J226" s="21">
        <f>(I226+Systeme!$K$17)/Systeme!$K$14</f>
        <v>23.101736681507099</v>
      </c>
      <c r="L226" s="8">
        <f>('DGL 4'!$P$11/'DGL 4'!$B$26)*(1-EXP(-'DGL 4'!$B$26*D226)) + ('DGL 4'!$P$12/'DGL 4'!$B$27)*(1-EXP(-'DGL 4'!$B$27*D226))+ ('DGL 4'!$P$13/'DGL 4'!$B$28)*(1-EXP(-'DGL 4'!$B$28*D226))</f>
        <v>42932.413753449102</v>
      </c>
      <c r="M226" s="21">
        <f>(L226+Systeme!$S$17)/Systeme!$S$14</f>
        <v>21.466206876724552</v>
      </c>
      <c r="O226" s="8">
        <f>('DGL 4'!$P$15/'DGL 4'!$B$26)*(1-EXP(-'DGL 4'!$B$26*D226)) + ('DGL 4'!$P$16/'DGL 4'!$B$27)*(1-EXP(-'DGL 4'!$B$27*D226))+ ('DGL 4'!$P$17/'DGL 4'!$B$28)*(1-EXP(-'DGL 4'!$B$28*D226))</f>
        <v>85292.691741115239</v>
      </c>
      <c r="P226" s="21">
        <f>(O226+Systeme!$AA$17)/Systeme!$AA$14</f>
        <v>42.646345870557617</v>
      </c>
    </row>
    <row r="227" spans="1:16" x14ac:dyDescent="0.25">
      <c r="A227" s="4">
        <f t="shared" si="3"/>
        <v>225</v>
      </c>
      <c r="D227" s="19">
        <f>A227*0.001 *Systeme!$G$4</f>
        <v>22.5</v>
      </c>
      <c r="F227" s="8">
        <f>('DGL 4'!$P$3/'DGL 4'!$B$26)*(1-EXP(-'DGL 4'!$B$26*D227)) + ('DGL 4'!$P$4/'DGL 4'!$B$27)*(1-EXP(-'DGL 4'!$B$27*D227))+ ('DGL 4'!$P$5/'DGL 4'!$B$28)*(1-EXP(-'DGL 4'!$B$28*D227))</f>
        <v>-174637.10419965081</v>
      </c>
      <c r="G227" s="21">
        <f>(F227+Systeme!$C$17)/Systeme!$C$14</f>
        <v>12.681447900174593</v>
      </c>
      <c r="I227" s="8">
        <f>('DGL 4'!$P$7/'DGL 4'!$B$26)*(1-EXP(-'DGL 4'!$B$26*D227)) + ('DGL 4'!$P$8/'DGL 4'!$B$27)*(1-EXP(-'DGL 4'!$B$27*D227))+ ('DGL 4'!$P$9/'DGL 4'!$B$28)*(1-EXP(-'DGL 4'!$B$28*D227))</f>
        <v>46085.660733692173</v>
      </c>
      <c r="J227" s="21">
        <f>(I227+Systeme!$K$17)/Systeme!$K$14</f>
        <v>23.042830366846086</v>
      </c>
      <c r="L227" s="8">
        <f>('DGL 4'!$P$11/'DGL 4'!$B$26)*(1-EXP(-'DGL 4'!$B$26*D227)) + ('DGL 4'!$P$12/'DGL 4'!$B$27)*(1-EXP(-'DGL 4'!$B$27*D227))+ ('DGL 4'!$P$13/'DGL 4'!$B$28)*(1-EXP(-'DGL 4'!$B$28*D227))</f>
        <v>42829.948041595373</v>
      </c>
      <c r="M227" s="21">
        <f>(L227+Systeme!$S$17)/Systeme!$S$14</f>
        <v>21.414974020797686</v>
      </c>
      <c r="O227" s="8">
        <f>('DGL 4'!$P$15/'DGL 4'!$B$26)*(1-EXP(-'DGL 4'!$B$26*D227)) + ('DGL 4'!$P$16/'DGL 4'!$B$27)*(1-EXP(-'DGL 4'!$B$27*D227))+ ('DGL 4'!$P$17/'DGL 4'!$B$28)*(1-EXP(-'DGL 4'!$B$28*D227))</f>
        <v>85721.495424363296</v>
      </c>
      <c r="P227" s="21">
        <f>(O227+Systeme!$AA$17)/Systeme!$AA$14</f>
        <v>42.860747712181649</v>
      </c>
    </row>
    <row r="228" spans="1:16" x14ac:dyDescent="0.25">
      <c r="A228" s="4">
        <f t="shared" si="3"/>
        <v>226</v>
      </c>
      <c r="D228" s="19">
        <f>A228*0.001 *Systeme!$G$4</f>
        <v>22.6</v>
      </c>
      <c r="F228" s="8">
        <f>('DGL 4'!$P$3/'DGL 4'!$B$26)*(1-EXP(-'DGL 4'!$B$26*D228)) + ('DGL 4'!$P$4/'DGL 4'!$B$27)*(1-EXP(-'DGL 4'!$B$27*D228))+ ('DGL 4'!$P$5/'DGL 4'!$B$28)*(1-EXP(-'DGL 4'!$B$28*D228))</f>
        <v>-174843.67211903021</v>
      </c>
      <c r="G228" s="21">
        <f>(F228+Systeme!$C$17)/Systeme!$C$14</f>
        <v>12.578163940484897</v>
      </c>
      <c r="I228" s="8">
        <f>('DGL 4'!$P$7/'DGL 4'!$B$26)*(1-EXP(-'DGL 4'!$B$26*D228)) + ('DGL 4'!$P$8/'DGL 4'!$B$27)*(1-EXP(-'DGL 4'!$B$27*D228))+ ('DGL 4'!$P$9/'DGL 4'!$B$28)*(1-EXP(-'DGL 4'!$B$28*D228))</f>
        <v>45967.421518629621</v>
      </c>
      <c r="J228" s="21">
        <f>(I228+Systeme!$K$17)/Systeme!$K$14</f>
        <v>22.98371075931481</v>
      </c>
      <c r="L228" s="8">
        <f>('DGL 4'!$P$11/'DGL 4'!$B$26)*(1-EXP(-'DGL 4'!$B$26*D228)) + ('DGL 4'!$P$12/'DGL 4'!$B$27)*(1-EXP(-'DGL 4'!$B$27*D228))+ ('DGL 4'!$P$13/'DGL 4'!$B$28)*(1-EXP(-'DGL 4'!$B$28*D228))</f>
        <v>42726.978721393738</v>
      </c>
      <c r="M228" s="21">
        <f>(L228+Systeme!$S$17)/Systeme!$S$14</f>
        <v>21.363489360696867</v>
      </c>
      <c r="O228" s="8">
        <f>('DGL 4'!$P$15/'DGL 4'!$B$26)*(1-EXP(-'DGL 4'!$B$26*D228)) + ('DGL 4'!$P$16/'DGL 4'!$B$27)*(1-EXP(-'DGL 4'!$B$27*D228))+ ('DGL 4'!$P$17/'DGL 4'!$B$28)*(1-EXP(-'DGL 4'!$B$28*D228))</f>
        <v>86149.271879006876</v>
      </c>
      <c r="P228" s="21">
        <f>(O228+Systeme!$AA$17)/Systeme!$AA$14</f>
        <v>43.074635939503437</v>
      </c>
    </row>
    <row r="229" spans="1:16" x14ac:dyDescent="0.25">
      <c r="A229" s="4">
        <f t="shared" si="3"/>
        <v>227</v>
      </c>
      <c r="D229" s="19">
        <f>A229*0.001 *Systeme!$G$4</f>
        <v>22.7</v>
      </c>
      <c r="F229" s="8">
        <f>('DGL 4'!$P$3/'DGL 4'!$B$26)*(1-EXP(-'DGL 4'!$B$26*D229)) + ('DGL 4'!$P$4/'DGL 4'!$B$27)*(1-EXP(-'DGL 4'!$B$27*D229))+ ('DGL 4'!$P$5/'DGL 4'!$B$28)*(1-EXP(-'DGL 4'!$B$28*D229))</f>
        <v>-175048.30251075694</v>
      </c>
      <c r="G229" s="21">
        <f>(F229+Systeme!$C$17)/Systeme!$C$14</f>
        <v>12.47584874462153</v>
      </c>
      <c r="I229" s="8">
        <f>('DGL 4'!$P$7/'DGL 4'!$B$26)*(1-EXP(-'DGL 4'!$B$26*D229)) + ('DGL 4'!$P$8/'DGL 4'!$B$27)*(1-EXP(-'DGL 4'!$B$27*D229))+ ('DGL 4'!$P$9/'DGL 4'!$B$28)*(1-EXP(-'DGL 4'!$B$28*D229))</f>
        <v>45848.767932540417</v>
      </c>
      <c r="J229" s="21">
        <f>(I229+Systeme!$K$17)/Systeme!$K$14</f>
        <v>22.924383966270209</v>
      </c>
      <c r="L229" s="8">
        <f>('DGL 4'!$P$11/'DGL 4'!$B$26)*(1-EXP(-'DGL 4'!$B$26*D229)) + ('DGL 4'!$P$12/'DGL 4'!$B$27)*(1-EXP(-'DGL 4'!$B$27*D229))+ ('DGL 4'!$P$13/'DGL 4'!$B$28)*(1-EXP(-'DGL 4'!$B$28*D229))</f>
        <v>42623.518445744689</v>
      </c>
      <c r="M229" s="21">
        <f>(L229+Systeme!$S$17)/Systeme!$S$14</f>
        <v>21.311759222872343</v>
      </c>
      <c r="O229" s="8">
        <f>('DGL 4'!$P$15/'DGL 4'!$B$26)*(1-EXP(-'DGL 4'!$B$26*D229)) + ('DGL 4'!$P$16/'DGL 4'!$B$27)*(1-EXP(-'DGL 4'!$B$27*D229))+ ('DGL 4'!$P$17/'DGL 4'!$B$28)*(1-EXP(-'DGL 4'!$B$28*D229))</f>
        <v>86576.01613247185</v>
      </c>
      <c r="P229" s="21">
        <f>(O229+Systeme!$AA$17)/Systeme!$AA$14</f>
        <v>43.288008066235925</v>
      </c>
    </row>
    <row r="230" spans="1:16" x14ac:dyDescent="0.25">
      <c r="A230" s="4">
        <f t="shared" si="3"/>
        <v>228</v>
      </c>
      <c r="D230" s="19">
        <f>A230*0.001 *Systeme!$G$4</f>
        <v>22.8</v>
      </c>
      <c r="F230" s="8">
        <f>('DGL 4'!$P$3/'DGL 4'!$B$26)*(1-EXP(-'DGL 4'!$B$26*D230)) + ('DGL 4'!$P$4/'DGL 4'!$B$27)*(1-EXP(-'DGL 4'!$B$27*D230))+ ('DGL 4'!$P$5/'DGL 4'!$B$28)*(1-EXP(-'DGL 4'!$B$28*D230))</f>
        <v>-175251.01505984145</v>
      </c>
      <c r="G230" s="21">
        <f>(F230+Systeme!$C$17)/Systeme!$C$14</f>
        <v>12.374492470079277</v>
      </c>
      <c r="I230" s="8">
        <f>('DGL 4'!$P$7/'DGL 4'!$B$26)*(1-EXP(-'DGL 4'!$B$26*D230)) + ('DGL 4'!$P$8/'DGL 4'!$B$27)*(1-EXP(-'DGL 4'!$B$27*D230))+ ('DGL 4'!$P$9/'DGL 4'!$B$28)*(1-EXP(-'DGL 4'!$B$28*D230))</f>
        <v>45729.712023777582</v>
      </c>
      <c r="J230" s="21">
        <f>(I230+Systeme!$K$17)/Systeme!$K$14</f>
        <v>22.86485601188879</v>
      </c>
      <c r="L230" s="8">
        <f>('DGL 4'!$P$11/'DGL 4'!$B$26)*(1-EXP(-'DGL 4'!$B$26*D230)) + ('DGL 4'!$P$12/'DGL 4'!$B$27)*(1-EXP(-'DGL 4'!$B$27*D230))+ ('DGL 4'!$P$13/'DGL 4'!$B$28)*(1-EXP(-'DGL 4'!$B$28*D230))</f>
        <v>42519.579698198562</v>
      </c>
      <c r="M230" s="21">
        <f>(L230+Systeme!$S$17)/Systeme!$S$14</f>
        <v>21.259789849099281</v>
      </c>
      <c r="O230" s="8">
        <f>('DGL 4'!$P$15/'DGL 4'!$B$26)*(1-EXP(-'DGL 4'!$B$26*D230)) + ('DGL 4'!$P$16/'DGL 4'!$B$27)*(1-EXP(-'DGL 4'!$B$27*D230))+ ('DGL 4'!$P$17/'DGL 4'!$B$28)*(1-EXP(-'DGL 4'!$B$28*D230))</f>
        <v>87001.723337865318</v>
      </c>
      <c r="P230" s="21">
        <f>(O230+Systeme!$AA$17)/Systeme!$AA$14</f>
        <v>43.500861668932657</v>
      </c>
    </row>
    <row r="231" spans="1:16" x14ac:dyDescent="0.25">
      <c r="A231" s="4">
        <f t="shared" si="3"/>
        <v>229</v>
      </c>
      <c r="D231" s="19">
        <f>A231*0.001 *Systeme!$G$4</f>
        <v>22.900000000000002</v>
      </c>
      <c r="F231" s="8">
        <f>('DGL 4'!$P$3/'DGL 4'!$B$26)*(1-EXP(-'DGL 4'!$B$26*D231)) + ('DGL 4'!$P$4/'DGL 4'!$B$27)*(1-EXP(-'DGL 4'!$B$27*D231))+ ('DGL 4'!$P$5/'DGL 4'!$B$28)*(1-EXP(-'DGL 4'!$B$28*D231))</f>
        <v>-175451.82924351882</v>
      </c>
      <c r="G231" s="21">
        <f>(F231+Systeme!$C$17)/Systeme!$C$14</f>
        <v>12.27408537824059</v>
      </c>
      <c r="I231" s="8">
        <f>('DGL 4'!$P$7/'DGL 4'!$B$26)*(1-EXP(-'DGL 4'!$B$26*D231)) + ('DGL 4'!$P$8/'DGL 4'!$B$27)*(1-EXP(-'DGL 4'!$B$27*D231))+ ('DGL 4'!$P$9/'DGL 4'!$B$28)*(1-EXP(-'DGL 4'!$B$28*D231))</f>
        <v>45610.265676290088</v>
      </c>
      <c r="J231" s="21">
        <f>(I231+Systeme!$K$17)/Systeme!$K$14</f>
        <v>22.805132838145045</v>
      </c>
      <c r="L231" s="8">
        <f>('DGL 4'!$P$11/'DGL 4'!$B$26)*(1-EXP(-'DGL 4'!$B$26*D231)) + ('DGL 4'!$P$12/'DGL 4'!$B$27)*(1-EXP(-'DGL 4'!$B$27*D231))+ ('DGL 4'!$P$13/'DGL 4'!$B$28)*(1-EXP(-'DGL 4'!$B$28*D231))</f>
        <v>42415.174794936916</v>
      </c>
      <c r="M231" s="21">
        <f>(L231+Systeme!$S$17)/Systeme!$S$14</f>
        <v>21.207587397468458</v>
      </c>
      <c r="O231" s="8">
        <f>('DGL 4'!$P$15/'DGL 4'!$B$26)*(1-EXP(-'DGL 4'!$B$26*D231)) + ('DGL 4'!$P$16/'DGL 4'!$B$27)*(1-EXP(-'DGL 4'!$B$27*D231))+ ('DGL 4'!$P$17/'DGL 4'!$B$28)*(1-EXP(-'DGL 4'!$B$28*D231))</f>
        <v>87426.38877229183</v>
      </c>
      <c r="P231" s="21">
        <f>(O231+Systeme!$AA$17)/Systeme!$AA$14</f>
        <v>43.713194386145915</v>
      </c>
    </row>
    <row r="232" spans="1:16" x14ac:dyDescent="0.25">
      <c r="A232" s="4">
        <f t="shared" si="3"/>
        <v>230</v>
      </c>
      <c r="D232" s="19">
        <f>A232*0.001 *Systeme!$G$4</f>
        <v>23</v>
      </c>
      <c r="F232" s="8">
        <f>('DGL 4'!$P$3/'DGL 4'!$B$26)*(1-EXP(-'DGL 4'!$B$26*D232)) + ('DGL 4'!$P$4/'DGL 4'!$B$27)*(1-EXP(-'DGL 4'!$B$27*D232))+ ('DGL 4'!$P$5/'DGL 4'!$B$28)*(1-EXP(-'DGL 4'!$B$28*D232))</f>
        <v>-175650.7643334789</v>
      </c>
      <c r="G232" s="21">
        <f>(F232+Systeme!$C$17)/Systeme!$C$14</f>
        <v>12.174617833260548</v>
      </c>
      <c r="I232" s="8">
        <f>('DGL 4'!$P$7/'DGL 4'!$B$26)*(1-EXP(-'DGL 4'!$B$26*D232)) + ('DGL 4'!$P$8/'DGL 4'!$B$27)*(1-EXP(-'DGL 4'!$B$27*D232))+ ('DGL 4'!$P$9/'DGL 4'!$B$28)*(1-EXP(-'DGL 4'!$B$28*D232))</f>
        <v>45490.4406115577</v>
      </c>
      <c r="J232" s="21">
        <f>(I232+Systeme!$K$17)/Systeme!$K$14</f>
        <v>22.745220305778851</v>
      </c>
      <c r="L232" s="8">
        <f>('DGL 4'!$P$11/'DGL 4'!$B$26)*(1-EXP(-'DGL 4'!$B$26*D232)) + ('DGL 4'!$P$12/'DGL 4'!$B$27)*(1-EXP(-'DGL 4'!$B$27*D232))+ ('DGL 4'!$P$13/'DGL 4'!$B$28)*(1-EXP(-'DGL 4'!$B$28*D232))</f>
        <v>42310.315886731711</v>
      </c>
      <c r="M232" s="21">
        <f>(L232+Systeme!$S$17)/Systeme!$S$14</f>
        <v>21.155157943365854</v>
      </c>
      <c r="O232" s="8">
        <f>('DGL 4'!$P$15/'DGL 4'!$B$26)*(1-EXP(-'DGL 4'!$B$26*D232)) + ('DGL 4'!$P$16/'DGL 4'!$B$27)*(1-EXP(-'DGL 4'!$B$27*D232))+ ('DGL 4'!$P$17/'DGL 4'!$B$28)*(1-EXP(-'DGL 4'!$B$28*D232))</f>
        <v>87850.007835189521</v>
      </c>
      <c r="P232" s="21">
        <f>(O232+Systeme!$AA$17)/Systeme!$AA$14</f>
        <v>43.925003917594758</v>
      </c>
    </row>
    <row r="233" spans="1:16" x14ac:dyDescent="0.25">
      <c r="A233" s="4">
        <f t="shared" si="3"/>
        <v>231</v>
      </c>
      <c r="D233" s="19">
        <f>A233*0.001 *Systeme!$G$4</f>
        <v>23.1</v>
      </c>
      <c r="F233" s="8">
        <f>('DGL 4'!$P$3/'DGL 4'!$B$26)*(1-EXP(-'DGL 4'!$B$26*D233)) + ('DGL 4'!$P$4/'DGL 4'!$B$27)*(1-EXP(-'DGL 4'!$B$27*D233))+ ('DGL 4'!$P$5/'DGL 4'!$B$28)*(1-EXP(-'DGL 4'!$B$28*D233))</f>
        <v>-175847.83939807198</v>
      </c>
      <c r="G233" s="21">
        <f>(F233+Systeme!$C$17)/Systeme!$C$14</f>
        <v>12.076080300964007</v>
      </c>
      <c r="I233" s="8">
        <f>('DGL 4'!$P$7/'DGL 4'!$B$26)*(1-EXP(-'DGL 4'!$B$26*D233)) + ('DGL 4'!$P$8/'DGL 4'!$B$27)*(1-EXP(-'DGL 4'!$B$27*D233))+ ('DGL 4'!$P$9/'DGL 4'!$B$28)*(1-EXP(-'DGL 4'!$B$28*D233))</f>
        <v>45370.248390503868</v>
      </c>
      <c r="J233" s="21">
        <f>(I233+Systeme!$K$17)/Systeme!$K$14</f>
        <v>22.685124195251934</v>
      </c>
      <c r="L233" s="8">
        <f>('DGL 4'!$P$11/'DGL 4'!$B$26)*(1-EXP(-'DGL 4'!$B$26*D233)) + ('DGL 4'!$P$12/'DGL 4'!$B$27)*(1-EXP(-'DGL 4'!$B$27*D233))+ ('DGL 4'!$P$13/'DGL 4'!$B$28)*(1-EXP(-'DGL 4'!$B$28*D233))</f>
        <v>42205.014960882429</v>
      </c>
      <c r="M233" s="21">
        <f>(L233+Systeme!$S$17)/Systeme!$S$14</f>
        <v>21.102507480441215</v>
      </c>
      <c r="O233" s="8">
        <f>('DGL 4'!$P$15/'DGL 4'!$B$26)*(1-EXP(-'DGL 4'!$B$26*D233)) + ('DGL 4'!$P$16/'DGL 4'!$B$27)*(1-EXP(-'DGL 4'!$B$27*D233))+ ('DGL 4'!$P$17/'DGL 4'!$B$28)*(1-EXP(-'DGL 4'!$B$28*D233))</f>
        <v>88272.576046685717</v>
      </c>
      <c r="P233" s="21">
        <f>(O233+Systeme!$AA$17)/Systeme!$AA$14</f>
        <v>44.136288023342857</v>
      </c>
    </row>
    <row r="234" spans="1:16" x14ac:dyDescent="0.25">
      <c r="A234" s="4">
        <f t="shared" si="3"/>
        <v>232</v>
      </c>
      <c r="D234" s="19">
        <f>A234*0.001 *Systeme!$G$4</f>
        <v>23.200000000000003</v>
      </c>
      <c r="F234" s="8">
        <f>('DGL 4'!$P$3/'DGL 4'!$B$26)*(1-EXP(-'DGL 4'!$B$26*D234)) + ('DGL 4'!$P$4/'DGL 4'!$B$27)*(1-EXP(-'DGL 4'!$B$27*D234))+ ('DGL 4'!$P$5/'DGL 4'!$B$28)*(1-EXP(-'DGL 4'!$B$28*D234))</f>
        <v>-176043.0733044912</v>
      </c>
      <c r="G234" s="21">
        <f>(F234+Systeme!$C$17)/Systeme!$C$14</f>
        <v>11.978463347754397</v>
      </c>
      <c r="I234" s="8">
        <f>('DGL 4'!$P$7/'DGL 4'!$B$26)*(1-EXP(-'DGL 4'!$B$26*D234)) + ('DGL 4'!$P$8/'DGL 4'!$B$27)*(1-EXP(-'DGL 4'!$B$27*D234))+ ('DGL 4'!$P$9/'DGL 4'!$B$28)*(1-EXP(-'DGL 4'!$B$28*D234))</f>
        <v>45249.700415387575</v>
      </c>
      <c r="J234" s="21">
        <f>(I234+Systeme!$K$17)/Systeme!$K$14</f>
        <v>22.624850207693786</v>
      </c>
      <c r="L234" s="8">
        <f>('DGL 4'!$P$11/'DGL 4'!$B$26)*(1-EXP(-'DGL 4'!$B$26*D234)) + ('DGL 4'!$P$12/'DGL 4'!$B$27)*(1-EXP(-'DGL 4'!$B$27*D234))+ ('DGL 4'!$P$13/'DGL 4'!$B$28)*(1-EXP(-'DGL 4'!$B$28*D234))</f>
        <v>42099.283843131736</v>
      </c>
      <c r="M234" s="21">
        <f>(L234+Systeme!$S$17)/Systeme!$S$14</f>
        <v>21.049641921565868</v>
      </c>
      <c r="O234" s="8">
        <f>('DGL 4'!$P$15/'DGL 4'!$B$26)*(1-EXP(-'DGL 4'!$B$26*D234)) + ('DGL 4'!$P$16/'DGL 4'!$B$27)*(1-EXP(-'DGL 4'!$B$27*D234))+ ('DGL 4'!$P$17/'DGL 4'!$B$28)*(1-EXP(-'DGL 4'!$B$28*D234))</f>
        <v>88694.089045971894</v>
      </c>
      <c r="P234" s="21">
        <f>(O234+Systeme!$AA$17)/Systeme!$AA$14</f>
        <v>44.347044522985946</v>
      </c>
    </row>
    <row r="235" spans="1:16" x14ac:dyDescent="0.25">
      <c r="A235" s="4">
        <f t="shared" si="3"/>
        <v>233</v>
      </c>
      <c r="D235" s="19">
        <f>A235*0.001 *Systeme!$G$4</f>
        <v>23.3</v>
      </c>
      <c r="F235" s="8">
        <f>('DGL 4'!$P$3/'DGL 4'!$B$26)*(1-EXP(-'DGL 4'!$B$26*D235)) + ('DGL 4'!$P$4/'DGL 4'!$B$27)*(1-EXP(-'DGL 4'!$B$27*D235))+ ('DGL 4'!$P$5/'DGL 4'!$B$28)*(1-EXP(-'DGL 4'!$B$28*D235))</f>
        <v>-176236.4847209306</v>
      </c>
      <c r="G235" s="21">
        <f>(F235+Systeme!$C$17)/Systeme!$C$14</f>
        <v>11.881757639534699</v>
      </c>
      <c r="I235" s="8">
        <f>('DGL 4'!$P$7/'DGL 4'!$B$26)*(1-EXP(-'DGL 4'!$B$26*D235)) + ('DGL 4'!$P$8/'DGL 4'!$B$27)*(1-EXP(-'DGL 4'!$B$27*D235))+ ('DGL 4'!$P$9/'DGL 4'!$B$28)*(1-EXP(-'DGL 4'!$B$28*D235))</f>
        <v>45128.807931673684</v>
      </c>
      <c r="J235" s="21">
        <f>(I235+Systeme!$K$17)/Systeme!$K$14</f>
        <v>22.564403965836842</v>
      </c>
      <c r="L235" s="8">
        <f>('DGL 4'!$P$11/'DGL 4'!$B$26)*(1-EXP(-'DGL 4'!$B$26*D235)) + ('DGL 4'!$P$12/'DGL 4'!$B$27)*(1-EXP(-'DGL 4'!$B$27*D235))+ ('DGL 4'!$P$13/'DGL 4'!$B$28)*(1-EXP(-'DGL 4'!$B$28*D235))</f>
        <v>41993.134199559645</v>
      </c>
      <c r="M235" s="21">
        <f>(L235+Systeme!$S$17)/Systeme!$S$14</f>
        <v>20.996567099779824</v>
      </c>
      <c r="O235" s="8">
        <f>('DGL 4'!$P$15/'DGL 4'!$B$26)*(1-EXP(-'DGL 4'!$B$26*D235)) + ('DGL 4'!$P$16/'DGL 4'!$B$27)*(1-EXP(-'DGL 4'!$B$27*D235))+ ('DGL 4'!$P$17/'DGL 4'!$B$28)*(1-EXP(-'DGL 4'!$B$28*D235))</f>
        <v>89114.542589697317</v>
      </c>
      <c r="P235" s="21">
        <f>(O235+Systeme!$AA$17)/Systeme!$AA$14</f>
        <v>44.557271294848661</v>
      </c>
    </row>
    <row r="236" spans="1:16" x14ac:dyDescent="0.25">
      <c r="A236" s="4">
        <f t="shared" si="3"/>
        <v>234</v>
      </c>
      <c r="D236" s="19">
        <f>A236*0.001 *Systeme!$G$4</f>
        <v>23.400000000000002</v>
      </c>
      <c r="F236" s="8">
        <f>('DGL 4'!$P$3/'DGL 4'!$B$26)*(1-EXP(-'DGL 4'!$B$26*D236)) + ('DGL 4'!$P$4/'DGL 4'!$B$27)*(1-EXP(-'DGL 4'!$B$27*D236))+ ('DGL 4'!$P$5/'DGL 4'!$B$28)*(1-EXP(-'DGL 4'!$B$28*D236))</f>
        <v>-176428.09211872073</v>
      </c>
      <c r="G236" s="21">
        <f>(F236+Systeme!$C$17)/Systeme!$C$14</f>
        <v>11.785953940639637</v>
      </c>
      <c r="I236" s="8">
        <f>('DGL 4'!$P$7/'DGL 4'!$B$26)*(1-EXP(-'DGL 4'!$B$26*D236)) + ('DGL 4'!$P$8/'DGL 4'!$B$27)*(1-EXP(-'DGL 4'!$B$27*D236))+ ('DGL 4'!$P$9/'DGL 4'!$B$28)*(1-EXP(-'DGL 4'!$B$28*D236))</f>
        <v>45007.582029882324</v>
      </c>
      <c r="J236" s="21">
        <f>(I236+Systeme!$K$17)/Systeme!$K$14</f>
        <v>22.503791014941161</v>
      </c>
      <c r="L236" s="8">
        <f>('DGL 4'!$P$11/'DGL 4'!$B$26)*(1-EXP(-'DGL 4'!$B$26*D236)) + ('DGL 4'!$P$12/'DGL 4'!$B$27)*(1-EXP(-'DGL 4'!$B$27*D236))+ ('DGL 4'!$P$13/'DGL 4'!$B$28)*(1-EXP(-'DGL 4'!$B$28*D236))</f>
        <v>41886.577538456186</v>
      </c>
      <c r="M236" s="21">
        <f>(L236+Systeme!$S$17)/Systeme!$S$14</f>
        <v>20.943288769228094</v>
      </c>
      <c r="O236" s="8">
        <f>('DGL 4'!$P$15/'DGL 4'!$B$26)*(1-EXP(-'DGL 4'!$B$26*D236)) + ('DGL 4'!$P$16/'DGL 4'!$B$27)*(1-EXP(-'DGL 4'!$B$27*D236))+ ('DGL 4'!$P$17/'DGL 4'!$B$28)*(1-EXP(-'DGL 4'!$B$28*D236))</f>
        <v>89533.932550382247</v>
      </c>
      <c r="P236" s="21">
        <f>(O236+Systeme!$AA$17)/Systeme!$AA$14</f>
        <v>44.766966275191123</v>
      </c>
    </row>
    <row r="237" spans="1:16" x14ac:dyDescent="0.25">
      <c r="A237" s="4">
        <f t="shared" si="3"/>
        <v>235</v>
      </c>
      <c r="D237" s="19">
        <f>A237*0.001 *Systeme!$G$4</f>
        <v>23.5</v>
      </c>
      <c r="F237" s="8">
        <f>('DGL 4'!$P$3/'DGL 4'!$B$26)*(1-EXP(-'DGL 4'!$B$26*D237)) + ('DGL 4'!$P$4/'DGL 4'!$B$27)*(1-EXP(-'DGL 4'!$B$27*D237))+ ('DGL 4'!$P$5/'DGL 4'!$B$28)*(1-EXP(-'DGL 4'!$B$28*D237))</f>
        <v>-176617.91377444044</v>
      </c>
      <c r="G237" s="21">
        <f>(F237+Systeme!$C$17)/Systeme!$C$14</f>
        <v>11.691043112779779</v>
      </c>
      <c r="I237" s="8">
        <f>('DGL 4'!$P$7/'DGL 4'!$B$26)*(1-EXP(-'DGL 4'!$B$26*D237)) + ('DGL 4'!$P$8/'DGL 4'!$B$27)*(1-EXP(-'DGL 4'!$B$27*D237))+ ('DGL 4'!$P$9/'DGL 4'!$B$28)*(1-EXP(-'DGL 4'!$B$28*D237))</f>
        <v>44886.033647417877</v>
      </c>
      <c r="J237" s="21">
        <f>(I237+Systeme!$K$17)/Systeme!$K$14</f>
        <v>22.443016823708938</v>
      </c>
      <c r="L237" s="8">
        <f>('DGL 4'!$P$11/'DGL 4'!$B$26)*(1-EXP(-'DGL 4'!$B$26*D237)) + ('DGL 4'!$P$12/'DGL 4'!$B$27)*(1-EXP(-'DGL 4'!$B$27*D237))+ ('DGL 4'!$P$13/'DGL 4'!$B$28)*(1-EXP(-'DGL 4'!$B$28*D237))</f>
        <v>41779.625212173894</v>
      </c>
      <c r="M237" s="21">
        <f>(L237+Systeme!$S$17)/Systeme!$S$14</f>
        <v>20.889812606086949</v>
      </c>
      <c r="O237" s="8">
        <f>('DGL 4'!$P$15/'DGL 4'!$B$26)*(1-EXP(-'DGL 4'!$B$26*D237)) + ('DGL 4'!$P$16/'DGL 4'!$B$27)*(1-EXP(-'DGL 4'!$B$27*D237))+ ('DGL 4'!$P$17/'DGL 4'!$B$28)*(1-EXP(-'DGL 4'!$B$28*D237))</f>
        <v>89952.254914848716</v>
      </c>
      <c r="P237" s="21">
        <f>(O237+Systeme!$AA$17)/Systeme!$AA$14</f>
        <v>44.976127457424361</v>
      </c>
    </row>
    <row r="238" spans="1:16" x14ac:dyDescent="0.25">
      <c r="A238" s="4">
        <f t="shared" si="3"/>
        <v>236</v>
      </c>
      <c r="D238" s="19">
        <f>A238*0.001 *Systeme!$G$4</f>
        <v>23.6</v>
      </c>
      <c r="F238" s="8">
        <f>('DGL 4'!$P$3/'DGL 4'!$B$26)*(1-EXP(-'DGL 4'!$B$26*D238)) + ('DGL 4'!$P$4/'DGL 4'!$B$27)*(1-EXP(-'DGL 4'!$B$27*D238))+ ('DGL 4'!$P$5/'DGL 4'!$B$28)*(1-EXP(-'DGL 4'!$B$28*D238))</f>
        <v>-176805.96777200629</v>
      </c>
      <c r="G238" s="21">
        <f>(F238+Systeme!$C$17)/Systeme!$C$14</f>
        <v>11.597016113996855</v>
      </c>
      <c r="I238" s="8">
        <f>('DGL 4'!$P$7/'DGL 4'!$B$26)*(1-EXP(-'DGL 4'!$B$26*D238)) + ('DGL 4'!$P$8/'DGL 4'!$B$27)*(1-EXP(-'DGL 4'!$B$27*D238))+ ('DGL 4'!$P$9/'DGL 4'!$B$28)*(1-EXP(-'DGL 4'!$B$28*D238))</f>
        <v>44764.173570376937</v>
      </c>
      <c r="J238" s="21">
        <f>(I238+Systeme!$K$17)/Systeme!$K$14</f>
        <v>22.38208678518847</v>
      </c>
      <c r="L238" s="8">
        <f>('DGL 4'!$P$11/'DGL 4'!$B$26)*(1-EXP(-'DGL 4'!$B$26*D238)) + ('DGL 4'!$P$12/'DGL 4'!$B$27)*(1-EXP(-'DGL 4'!$B$27*D238))+ ('DGL 4'!$P$13/'DGL 4'!$B$28)*(1-EXP(-'DGL 4'!$B$28*D238))</f>
        <v>41672.288418958473</v>
      </c>
      <c r="M238" s="21">
        <f>(L238+Systeme!$S$17)/Systeme!$S$14</f>
        <v>20.836144209479237</v>
      </c>
      <c r="O238" s="8">
        <f>('DGL 4'!$P$15/'DGL 4'!$B$26)*(1-EXP(-'DGL 4'!$B$26*D238)) + ('DGL 4'!$P$16/'DGL 4'!$B$27)*(1-EXP(-'DGL 4'!$B$27*D238))+ ('DGL 4'!$P$17/'DGL 4'!$B$28)*(1-EXP(-'DGL 4'!$B$28*D238))</f>
        <v>90369.505782670894</v>
      </c>
      <c r="P238" s="21">
        <f>(O238+Systeme!$AA$17)/Systeme!$AA$14</f>
        <v>45.184752891335449</v>
      </c>
    </row>
    <row r="239" spans="1:16" x14ac:dyDescent="0.25">
      <c r="A239" s="4">
        <f t="shared" si="3"/>
        <v>237</v>
      </c>
      <c r="D239" s="19">
        <f>A239*0.001 *Systeme!$G$4</f>
        <v>23.700000000000003</v>
      </c>
      <c r="F239" s="8">
        <f>('DGL 4'!$P$3/'DGL 4'!$B$26)*(1-EXP(-'DGL 4'!$B$26*D239)) + ('DGL 4'!$P$4/'DGL 4'!$B$27)*(1-EXP(-'DGL 4'!$B$27*D239))+ ('DGL 4'!$P$5/'DGL 4'!$B$28)*(1-EXP(-'DGL 4'!$B$28*D239))</f>
        <v>-176992.27200473909</v>
      </c>
      <c r="G239" s="21">
        <f>(F239+Systeme!$C$17)/Systeme!$C$14</f>
        <v>11.503863997630456</v>
      </c>
      <c r="I239" s="8">
        <f>('DGL 4'!$P$7/'DGL 4'!$B$26)*(1-EXP(-'DGL 4'!$B$26*D239)) + ('DGL 4'!$P$8/'DGL 4'!$B$27)*(1-EXP(-'DGL 4'!$B$27*D239))+ ('DGL 4'!$P$9/'DGL 4'!$B$28)*(1-EXP(-'DGL 4'!$B$28*D239))</f>
        <v>44642.012435336408</v>
      </c>
      <c r="J239" s="21">
        <f>(I239+Systeme!$K$17)/Systeme!$K$14</f>
        <v>22.321006217668206</v>
      </c>
      <c r="L239" s="8">
        <f>('DGL 4'!$P$11/'DGL 4'!$B$26)*(1-EXP(-'DGL 4'!$B$26*D239)) + ('DGL 4'!$P$12/'DGL 4'!$B$27)*(1-EXP(-'DGL 4'!$B$27*D239))+ ('DGL 4'!$P$13/'DGL 4'!$B$28)*(1-EXP(-'DGL 4'!$B$28*D239))</f>
        <v>41564.578204760008</v>
      </c>
      <c r="M239" s="21">
        <f>(L239+Systeme!$S$17)/Systeme!$S$14</f>
        <v>20.782289102380005</v>
      </c>
      <c r="O239" s="8">
        <f>('DGL 4'!$P$15/'DGL 4'!$B$26)*(1-EXP(-'DGL 4'!$B$26*D239)) + ('DGL 4'!$P$16/'DGL 4'!$B$27)*(1-EXP(-'DGL 4'!$B$27*D239))+ ('DGL 4'!$P$17/'DGL 4'!$B$28)*(1-EXP(-'DGL 4'!$B$28*D239))</f>
        <v>90785.681364642689</v>
      </c>
      <c r="P239" s="21">
        <f>(O239+Systeme!$AA$17)/Systeme!$AA$14</f>
        <v>45.392840682321342</v>
      </c>
    </row>
    <row r="240" spans="1:16" x14ac:dyDescent="0.25">
      <c r="A240" s="4">
        <f t="shared" si="3"/>
        <v>238</v>
      </c>
      <c r="D240" s="19">
        <f>A240*0.001 *Systeme!$G$4</f>
        <v>23.8</v>
      </c>
      <c r="F240" s="8">
        <f>('DGL 4'!$P$3/'DGL 4'!$B$26)*(1-EXP(-'DGL 4'!$B$26*D240)) + ('DGL 4'!$P$4/'DGL 4'!$B$27)*(1-EXP(-'DGL 4'!$B$27*D240))+ ('DGL 4'!$P$5/'DGL 4'!$B$28)*(1-EXP(-'DGL 4'!$B$28*D240))</f>
        <v>-177176.84417740841</v>
      </c>
      <c r="G240" s="21">
        <f>(F240+Systeme!$C$17)/Systeme!$C$14</f>
        <v>11.411577911295797</v>
      </c>
      <c r="I240" s="8">
        <f>('DGL 4'!$P$7/'DGL 4'!$B$26)*(1-EXP(-'DGL 4'!$B$26*D240)) + ('DGL 4'!$P$8/'DGL 4'!$B$27)*(1-EXP(-'DGL 4'!$B$27*D240))+ ('DGL 4'!$P$9/'DGL 4'!$B$28)*(1-EXP(-'DGL 4'!$B$28*D240))</f>
        <v>44519.560731121353</v>
      </c>
      <c r="J240" s="21">
        <f>(I240+Systeme!$K$17)/Systeme!$K$14</f>
        <v>22.259780365560676</v>
      </c>
      <c r="L240" s="8">
        <f>('DGL 4'!$P$11/'DGL 4'!$B$26)*(1-EXP(-'DGL 4'!$B$26*D240)) + ('DGL 4'!$P$12/'DGL 4'!$B$27)*(1-EXP(-'DGL 4'!$B$27*D240))+ ('DGL 4'!$P$13/'DGL 4'!$B$28)*(1-EXP(-'DGL 4'!$B$28*D240))</f>
        <v>41456.505465023205</v>
      </c>
      <c r="M240" s="21">
        <f>(L240+Systeme!$S$17)/Systeme!$S$14</f>
        <v>20.728252732511603</v>
      </c>
      <c r="O240" s="8">
        <f>('DGL 4'!$P$15/'DGL 4'!$B$26)*(1-EXP(-'DGL 4'!$B$26*D240)) + ('DGL 4'!$P$16/'DGL 4'!$B$27)*(1-EXP(-'DGL 4'!$B$27*D240))+ ('DGL 4'!$P$17/'DGL 4'!$B$28)*(1-EXP(-'DGL 4'!$B$28*D240))</f>
        <v>91200.777981263876</v>
      </c>
      <c r="P240" s="21">
        <f>(O240+Systeme!$AA$17)/Systeme!$AA$14</f>
        <v>45.600388990631942</v>
      </c>
    </row>
    <row r="241" spans="1:16" x14ac:dyDescent="0.25">
      <c r="A241" s="4">
        <f t="shared" si="3"/>
        <v>239</v>
      </c>
      <c r="D241" s="19">
        <f>A241*0.001 *Systeme!$G$4</f>
        <v>23.900000000000002</v>
      </c>
      <c r="F241" s="8">
        <f>('DGL 4'!$P$3/'DGL 4'!$B$26)*(1-EXP(-'DGL 4'!$B$26*D241)) + ('DGL 4'!$P$4/'DGL 4'!$B$27)*(1-EXP(-'DGL 4'!$B$27*D241))+ ('DGL 4'!$P$5/'DGL 4'!$B$28)*(1-EXP(-'DGL 4'!$B$28*D241))</f>
        <v>-177359.70180825476</v>
      </c>
      <c r="G241" s="21">
        <f>(F241+Systeme!$C$17)/Systeme!$C$14</f>
        <v>11.320149095872621</v>
      </c>
      <c r="I241" s="8">
        <f>('DGL 4'!$P$7/'DGL 4'!$B$26)*(1-EXP(-'DGL 4'!$B$26*D241)) + ('DGL 4'!$P$8/'DGL 4'!$B$27)*(1-EXP(-'DGL 4'!$B$27*D241))+ ('DGL 4'!$P$9/'DGL 4'!$B$28)*(1-EXP(-'DGL 4'!$B$28*D241))</f>
        <v>44396.82880055299</v>
      </c>
      <c r="J241" s="21">
        <f>(I241+Systeme!$K$17)/Systeme!$K$14</f>
        <v>22.198414400276494</v>
      </c>
      <c r="L241" s="8">
        <f>('DGL 4'!$P$11/'DGL 4'!$B$26)*(1-EXP(-'DGL 4'!$B$26*D241)) + ('DGL 4'!$P$12/'DGL 4'!$B$27)*(1-EXP(-'DGL 4'!$B$27*D241))+ ('DGL 4'!$P$13/'DGL 4'!$B$28)*(1-EXP(-'DGL 4'!$B$28*D241))</f>
        <v>41348.080946457951</v>
      </c>
      <c r="M241" s="21">
        <f>(L241+Systeme!$S$17)/Systeme!$S$14</f>
        <v>20.674040473228974</v>
      </c>
      <c r="O241" s="8">
        <f>('DGL 4'!$P$15/'DGL 4'!$B$26)*(1-EXP(-'DGL 4'!$B$26*D241)) + ('DGL 4'!$P$16/'DGL 4'!$B$27)*(1-EXP(-'DGL 4'!$B$27*D241))+ ('DGL 4'!$P$17/'DGL 4'!$B$28)*(1-EXP(-'DGL 4'!$B$28*D241))</f>
        <v>91614.792061243847</v>
      </c>
      <c r="P241" s="21">
        <f>(O241+Systeme!$AA$17)/Systeme!$AA$14</f>
        <v>45.807396030621923</v>
      </c>
    </row>
    <row r="242" spans="1:16" x14ac:dyDescent="0.25">
      <c r="A242" s="4">
        <f t="shared" si="3"/>
        <v>240</v>
      </c>
      <c r="D242" s="19">
        <f>A242*0.001 *Systeme!$G$4</f>
        <v>24</v>
      </c>
      <c r="F242" s="8">
        <f>('DGL 4'!$P$3/'DGL 4'!$B$26)*(1-EXP(-'DGL 4'!$B$26*D242)) + ('DGL 4'!$P$4/'DGL 4'!$B$27)*(1-EXP(-'DGL 4'!$B$27*D242))+ ('DGL 4'!$P$5/'DGL 4'!$B$28)*(1-EXP(-'DGL 4'!$B$28*D242))</f>
        <v>-177540.86223098999</v>
      </c>
      <c r="G242" s="21">
        <f>(F242+Systeme!$C$17)/Systeme!$C$14</f>
        <v>11.229568884505003</v>
      </c>
      <c r="I242" s="8">
        <f>('DGL 4'!$P$7/'DGL 4'!$B$26)*(1-EXP(-'DGL 4'!$B$26*D242)) + ('DGL 4'!$P$8/'DGL 4'!$B$27)*(1-EXP(-'DGL 4'!$B$27*D242))+ ('DGL 4'!$P$9/'DGL 4'!$B$28)*(1-EXP(-'DGL 4'!$B$28*D242))</f>
        <v>44273.826842177063</v>
      </c>
      <c r="J242" s="21">
        <f>(I242+Systeme!$K$17)/Systeme!$K$14</f>
        <v>22.136913421088533</v>
      </c>
      <c r="L242" s="8">
        <f>('DGL 4'!$P$11/'DGL 4'!$B$26)*(1-EXP(-'DGL 4'!$B$26*D242)) + ('DGL 4'!$P$12/'DGL 4'!$B$27)*(1-EXP(-'DGL 4'!$B$27*D242))+ ('DGL 4'!$P$13/'DGL 4'!$B$28)*(1-EXP(-'DGL 4'!$B$28*D242))</f>
        <v>41239.315248789688</v>
      </c>
      <c r="M242" s="21">
        <f>(L242+Systeme!$S$17)/Systeme!$S$14</f>
        <v>20.619657624394844</v>
      </c>
      <c r="O242" s="8">
        <f>('DGL 4'!$P$15/'DGL 4'!$B$26)*(1-EXP(-'DGL 4'!$B$26*D242)) + ('DGL 4'!$P$16/'DGL 4'!$B$27)*(1-EXP(-'DGL 4'!$B$27*D242))+ ('DGL 4'!$P$17/'DGL 4'!$B$28)*(1-EXP(-'DGL 4'!$B$28*D242))</f>
        <v>92027.720140023244</v>
      </c>
      <c r="P242" s="21">
        <f>(O242+Systeme!$AA$17)/Systeme!$AA$14</f>
        <v>46.013860070011624</v>
      </c>
    </row>
    <row r="243" spans="1:16" x14ac:dyDescent="0.25">
      <c r="A243" s="4">
        <f t="shared" si="3"/>
        <v>241</v>
      </c>
      <c r="D243" s="19">
        <f>A243*0.001 *Systeme!$G$4</f>
        <v>24.099999999999998</v>
      </c>
      <c r="F243" s="8">
        <f>('DGL 4'!$P$3/'DGL 4'!$B$26)*(1-EXP(-'DGL 4'!$B$26*D243)) + ('DGL 4'!$P$4/'DGL 4'!$B$27)*(1-EXP(-'DGL 4'!$B$27*D243))+ ('DGL 4'!$P$5/'DGL 4'!$B$28)*(1-EXP(-'DGL 4'!$B$28*D243))</f>
        <v>-177720.34259677608</v>
      </c>
      <c r="G243" s="21">
        <f>(F243+Systeme!$C$17)/Systeme!$C$14</f>
        <v>11.139828701611957</v>
      </c>
      <c r="I243" s="8">
        <f>('DGL 4'!$P$7/'DGL 4'!$B$26)*(1-EXP(-'DGL 4'!$B$26*D243)) + ('DGL 4'!$P$8/'DGL 4'!$B$27)*(1-EXP(-'DGL 4'!$B$27*D243))+ ('DGL 4'!$P$9/'DGL 4'!$B$28)*(1-EXP(-'DGL 4'!$B$28*D243))</f>
        <v>44150.564911973037</v>
      </c>
      <c r="J243" s="21">
        <f>(I243+Systeme!$K$17)/Systeme!$K$14</f>
        <v>22.075282455986518</v>
      </c>
      <c r="L243" s="8">
        <f>('DGL 4'!$P$11/'DGL 4'!$B$26)*(1-EXP(-'DGL 4'!$B$26*D243)) + ('DGL 4'!$P$12/'DGL 4'!$B$27)*(1-EXP(-'DGL 4'!$B$27*D243))+ ('DGL 4'!$P$13/'DGL 4'!$B$28)*(1-EXP(-'DGL 4'!$B$28*D243))</f>
        <v>41130.218826490629</v>
      </c>
      <c r="M243" s="21">
        <f>(L243+Systeme!$S$17)/Systeme!$S$14</f>
        <v>20.565109413245313</v>
      </c>
      <c r="O243" s="8">
        <f>('DGL 4'!$P$15/'DGL 4'!$B$26)*(1-EXP(-'DGL 4'!$B$26*D243)) + ('DGL 4'!$P$16/'DGL 4'!$B$27)*(1-EXP(-'DGL 4'!$B$27*D243))+ ('DGL 4'!$P$17/'DGL 4'!$B$28)*(1-EXP(-'DGL 4'!$B$28*D243))</f>
        <v>92439.558858312434</v>
      </c>
      <c r="P243" s="21">
        <f>(O243+Systeme!$AA$17)/Systeme!$AA$14</f>
        <v>46.219779429156219</v>
      </c>
    </row>
    <row r="244" spans="1:16" x14ac:dyDescent="0.25">
      <c r="A244" s="4">
        <f t="shared" si="3"/>
        <v>242</v>
      </c>
      <c r="D244" s="19">
        <f>A244*0.001 *Systeme!$G$4</f>
        <v>24.2</v>
      </c>
      <c r="F244" s="8">
        <f>('DGL 4'!$P$3/'DGL 4'!$B$26)*(1-EXP(-'DGL 4'!$B$26*D244)) + ('DGL 4'!$P$4/'DGL 4'!$B$27)*(1-EXP(-'DGL 4'!$B$27*D244))+ ('DGL 4'!$P$5/'DGL 4'!$B$28)*(1-EXP(-'DGL 4'!$B$28*D244))</f>
        <v>-177898.15987618262</v>
      </c>
      <c r="G244" s="21">
        <f>(F244+Systeme!$C$17)/Systeme!$C$14</f>
        <v>11.050920061908691</v>
      </c>
      <c r="I244" s="8">
        <f>('DGL 4'!$P$7/'DGL 4'!$B$26)*(1-EXP(-'DGL 4'!$B$26*D244)) + ('DGL 4'!$P$8/'DGL 4'!$B$27)*(1-EXP(-'DGL 4'!$B$27*D244))+ ('DGL 4'!$P$9/'DGL 4'!$B$28)*(1-EXP(-'DGL 4'!$B$28*D244))</f>
        <v>44027.052925043652</v>
      </c>
      <c r="J244" s="21">
        <f>(I244+Systeme!$K$17)/Systeme!$K$14</f>
        <v>22.013526462521828</v>
      </c>
      <c r="L244" s="8">
        <f>('DGL 4'!$P$11/'DGL 4'!$B$26)*(1-EXP(-'DGL 4'!$B$26*D244)) + ('DGL 4'!$P$12/'DGL 4'!$B$27)*(1-EXP(-'DGL 4'!$B$27*D244))+ ('DGL 4'!$P$13/'DGL 4'!$B$28)*(1-EXP(-'DGL 4'!$B$28*D244))</f>
        <v>41020.801990491178</v>
      </c>
      <c r="M244" s="21">
        <f>(L244+Systeme!$S$17)/Systeme!$S$14</f>
        <v>20.51040099524559</v>
      </c>
      <c r="O244" s="8">
        <f>('DGL 4'!$P$15/'DGL 4'!$B$26)*(1-EXP(-'DGL 4'!$B$26*D244)) + ('DGL 4'!$P$16/'DGL 4'!$B$27)*(1-EXP(-'DGL 4'!$B$27*D244))+ ('DGL 4'!$P$17/'DGL 4'!$B$28)*(1-EXP(-'DGL 4'!$B$28*D244))</f>
        <v>92850.304960647831</v>
      </c>
      <c r="P244" s="21">
        <f>(O244+Systeme!$AA$17)/Systeme!$AA$14</f>
        <v>46.425152480323916</v>
      </c>
    </row>
    <row r="245" spans="1:16" x14ac:dyDescent="0.25">
      <c r="A245" s="4">
        <f t="shared" si="3"/>
        <v>243</v>
      </c>
      <c r="D245" s="19">
        <f>A245*0.001 *Systeme!$G$4</f>
        <v>24.3</v>
      </c>
      <c r="F245" s="8">
        <f>('DGL 4'!$P$3/'DGL 4'!$B$26)*(1-EXP(-'DGL 4'!$B$26*D245)) + ('DGL 4'!$P$4/'DGL 4'!$B$27)*(1-EXP(-'DGL 4'!$B$27*D245))+ ('DGL 4'!$P$5/'DGL 4'!$B$28)*(1-EXP(-'DGL 4'!$B$28*D245))</f>
        <v>-178074.33086112302</v>
      </c>
      <c r="G245" s="21">
        <f>(F245+Systeme!$C$17)/Systeme!$C$14</f>
        <v>10.962834569438492</v>
      </c>
      <c r="I245" s="8">
        <f>('DGL 4'!$P$7/'DGL 4'!$B$26)*(1-EXP(-'DGL 4'!$B$26*D245)) + ('DGL 4'!$P$8/'DGL 4'!$B$27)*(1-EXP(-'DGL 4'!$B$27*D245))+ ('DGL 4'!$P$9/'DGL 4'!$B$28)*(1-EXP(-'DGL 4'!$B$28*D245))</f>
        <v>43903.300657286003</v>
      </c>
      <c r="J245" s="21">
        <f>(I245+Systeme!$K$17)/Systeme!$K$14</f>
        <v>21.951650328643002</v>
      </c>
      <c r="L245" s="8">
        <f>('DGL 4'!$P$11/'DGL 4'!$B$26)*(1-EXP(-'DGL 4'!$B$26*D245)) + ('DGL 4'!$P$12/'DGL 4'!$B$27)*(1-EXP(-'DGL 4'!$B$27*D245))+ ('DGL 4'!$P$13/'DGL 4'!$B$28)*(1-EXP(-'DGL 4'!$B$28*D245))</f>
        <v>40911.074909872405</v>
      </c>
      <c r="M245" s="21">
        <f>(L245+Systeme!$S$17)/Systeme!$S$14</f>
        <v>20.455537454936202</v>
      </c>
      <c r="O245" s="8">
        <f>('DGL 4'!$P$15/'DGL 4'!$B$26)*(1-EXP(-'DGL 4'!$B$26*D245)) + ('DGL 4'!$P$16/'DGL 4'!$B$27)*(1-EXP(-'DGL 4'!$B$27*D245))+ ('DGL 4'!$P$17/'DGL 4'!$B$28)*(1-EXP(-'DGL 4'!$B$28*D245))</f>
        <v>93259.955293964624</v>
      </c>
      <c r="P245" s="21">
        <f>(O245+Systeme!$AA$17)/Systeme!$AA$14</f>
        <v>46.629977646982312</v>
      </c>
    </row>
    <row r="246" spans="1:16" x14ac:dyDescent="0.25">
      <c r="A246" s="4">
        <f t="shared" si="3"/>
        <v>244</v>
      </c>
      <c r="D246" s="19">
        <f>A246*0.001 *Systeme!$G$4</f>
        <v>24.4</v>
      </c>
      <c r="F246" s="8">
        <f>('DGL 4'!$P$3/'DGL 4'!$B$26)*(1-EXP(-'DGL 4'!$B$26*D246)) + ('DGL 4'!$P$4/'DGL 4'!$B$27)*(1-EXP(-'DGL 4'!$B$27*D246))+ ('DGL 4'!$P$5/'DGL 4'!$B$28)*(1-EXP(-'DGL 4'!$B$28*D246))</f>
        <v>-178248.87216676978</v>
      </c>
      <c r="G246" s="21">
        <f>(F246+Systeme!$C$17)/Systeme!$C$14</f>
        <v>10.875563916615109</v>
      </c>
      <c r="I246" s="8">
        <f>('DGL 4'!$P$7/'DGL 4'!$B$26)*(1-EXP(-'DGL 4'!$B$26*D246)) + ('DGL 4'!$P$8/'DGL 4'!$B$27)*(1-EXP(-'DGL 4'!$B$27*D246))+ ('DGL 4'!$P$9/'DGL 4'!$B$28)*(1-EXP(-'DGL 4'!$B$28*D246))</f>
        <v>43779.317747043344</v>
      </c>
      <c r="J246" s="21">
        <f>(I246+Systeme!$K$17)/Systeme!$K$14</f>
        <v>21.889658873521672</v>
      </c>
      <c r="L246" s="8">
        <f>('DGL 4'!$P$11/'DGL 4'!$B$26)*(1-EXP(-'DGL 4'!$B$26*D246)) + ('DGL 4'!$P$12/'DGL 4'!$B$27)*(1-EXP(-'DGL 4'!$B$27*D246))+ ('DGL 4'!$P$13/'DGL 4'!$B$28)*(1-EXP(-'DGL 4'!$B$28*D246))</f>
        <v>40801.047613539311</v>
      </c>
      <c r="M246" s="21">
        <f>(L246+Systeme!$S$17)/Systeme!$S$14</f>
        <v>20.400523806769655</v>
      </c>
      <c r="O246" s="8">
        <f>('DGL 4'!$P$15/'DGL 4'!$B$26)*(1-EXP(-'DGL 4'!$B$26*D246)) + ('DGL 4'!$P$16/'DGL 4'!$B$27)*(1-EXP(-'DGL 4'!$B$27*D246))+ ('DGL 4'!$P$17/'DGL 4'!$B$28)*(1-EXP(-'DGL 4'!$B$28*D246))</f>
        <v>93668.506806187157</v>
      </c>
      <c r="P246" s="21">
        <f>(O246+Systeme!$AA$17)/Systeme!$AA$14</f>
        <v>46.834253403093577</v>
      </c>
    </row>
    <row r="247" spans="1:16" x14ac:dyDescent="0.25">
      <c r="A247" s="4">
        <f t="shared" si="3"/>
        <v>245</v>
      </c>
      <c r="D247" s="19">
        <f>A247*0.001 *Systeme!$G$4</f>
        <v>24.5</v>
      </c>
      <c r="F247" s="8">
        <f>('DGL 4'!$P$3/'DGL 4'!$B$26)*(1-EXP(-'DGL 4'!$B$26*D247)) + ('DGL 4'!$P$4/'DGL 4'!$B$27)*(1-EXP(-'DGL 4'!$B$27*D247))+ ('DGL 4'!$P$5/'DGL 4'!$B$28)*(1-EXP(-'DGL 4'!$B$28*D247))</f>
        <v>-178421.80023344938</v>
      </c>
      <c r="G247" s="21">
        <f>(F247+Systeme!$C$17)/Systeme!$C$14</f>
        <v>10.789099883275311</v>
      </c>
      <c r="I247" s="8">
        <f>('DGL 4'!$P$7/'DGL 4'!$B$26)*(1-EXP(-'DGL 4'!$B$26*D247)) + ('DGL 4'!$P$8/'DGL 4'!$B$27)*(1-EXP(-'DGL 4'!$B$27*D247))+ ('DGL 4'!$P$9/'DGL 4'!$B$28)*(1-EXP(-'DGL 4'!$B$28*D247))</f>
        <v>43655.113696738801</v>
      </c>
      <c r="J247" s="21">
        <f>(I247+Systeme!$K$17)/Systeme!$K$14</f>
        <v>21.827556848369401</v>
      </c>
      <c r="L247" s="8">
        <f>('DGL 4'!$P$11/'DGL 4'!$B$26)*(1-EXP(-'DGL 4'!$B$26*D247)) + ('DGL 4'!$P$12/'DGL 4'!$B$27)*(1-EXP(-'DGL 4'!$B$27*D247))+ ('DGL 4'!$P$13/'DGL 4'!$B$28)*(1-EXP(-'DGL 4'!$B$28*D247))</f>
        <v>40690.729991875705</v>
      </c>
      <c r="M247" s="21">
        <f>(L247+Systeme!$S$17)/Systeme!$S$14</f>
        <v>20.345364995937853</v>
      </c>
      <c r="O247" s="8">
        <f>('DGL 4'!$P$15/'DGL 4'!$B$26)*(1-EXP(-'DGL 4'!$B$26*D247)) + ('DGL 4'!$P$16/'DGL 4'!$B$27)*(1-EXP(-'DGL 4'!$B$27*D247))+ ('DGL 4'!$P$17/'DGL 4'!$B$28)*(1-EXP(-'DGL 4'!$B$28*D247))</f>
        <v>94075.956544834859</v>
      </c>
      <c r="P247" s="21">
        <f>(O247+Systeme!$AA$17)/Systeme!$AA$14</f>
        <v>47.037978272417426</v>
      </c>
    </row>
    <row r="248" spans="1:16" x14ac:dyDescent="0.25">
      <c r="A248" s="4">
        <f t="shared" si="3"/>
        <v>246</v>
      </c>
      <c r="D248" s="19">
        <f>A248*0.001 *Systeme!$G$4</f>
        <v>24.6</v>
      </c>
      <c r="F248" s="8">
        <f>('DGL 4'!$P$3/'DGL 4'!$B$26)*(1-EXP(-'DGL 4'!$B$26*D248)) + ('DGL 4'!$P$4/'DGL 4'!$B$27)*(1-EXP(-'DGL 4'!$B$27*D248))+ ('DGL 4'!$P$5/'DGL 4'!$B$28)*(1-EXP(-'DGL 4'!$B$28*D248))</f>
        <v>-178593.1313285162</v>
      </c>
      <c r="G248" s="21">
        <f>(F248+Systeme!$C$17)/Systeme!$C$14</f>
        <v>10.703434335741898</v>
      </c>
      <c r="I248" s="8">
        <f>('DGL 4'!$P$7/'DGL 4'!$B$26)*(1-EXP(-'DGL 4'!$B$26*D248)) + ('DGL 4'!$P$8/'DGL 4'!$B$27)*(1-EXP(-'DGL 4'!$B$27*D248))+ ('DGL 4'!$P$9/'DGL 4'!$B$28)*(1-EXP(-'DGL 4'!$B$28*D248))</f>
        <v>43530.697874490361</v>
      </c>
      <c r="J248" s="21">
        <f>(I248+Systeme!$K$17)/Systeme!$K$14</f>
        <v>21.765348937245179</v>
      </c>
      <c r="L248" s="8">
        <f>('DGL 4'!$P$11/'DGL 4'!$B$26)*(1-EXP(-'DGL 4'!$B$26*D248)) + ('DGL 4'!$P$12/'DGL 4'!$B$27)*(1-EXP(-'DGL 4'!$B$27*D248))+ ('DGL 4'!$P$13/'DGL 4'!$B$28)*(1-EXP(-'DGL 4'!$B$28*D248))</f>
        <v>40580.131798380069</v>
      </c>
      <c r="M248" s="21">
        <f>(L248+Systeme!$S$17)/Systeme!$S$14</f>
        <v>20.290065899190033</v>
      </c>
      <c r="O248" s="8">
        <f>('DGL 4'!$P$15/'DGL 4'!$B$26)*(1-EXP(-'DGL 4'!$B$26*D248)) + ('DGL 4'!$P$16/'DGL 4'!$B$27)*(1-EXP(-'DGL 4'!$B$27*D248))+ ('DGL 4'!$P$17/'DGL 4'!$B$28)*(1-EXP(-'DGL 4'!$B$28*D248))</f>
        <v>94482.301655645773</v>
      </c>
      <c r="P248" s="21">
        <f>(O248+Systeme!$AA$17)/Systeme!$AA$14</f>
        <v>47.241150827822885</v>
      </c>
    </row>
    <row r="249" spans="1:16" x14ac:dyDescent="0.25">
      <c r="A249" s="4">
        <f t="shared" si="3"/>
        <v>247</v>
      </c>
      <c r="D249" s="19">
        <f>A249*0.001 *Systeme!$G$4</f>
        <v>24.7</v>
      </c>
      <c r="F249" s="8">
        <f>('DGL 4'!$P$3/'DGL 4'!$B$26)*(1-EXP(-'DGL 4'!$B$26*D249)) + ('DGL 4'!$P$4/'DGL 4'!$B$27)*(1-EXP(-'DGL 4'!$B$27*D249))+ ('DGL 4'!$P$5/'DGL 4'!$B$28)*(1-EXP(-'DGL 4'!$B$28*D249))</f>
        <v>-178762.88154820658</v>
      </c>
      <c r="G249" s="21">
        <f>(F249+Systeme!$C$17)/Systeme!$C$14</f>
        <v>10.618559225896709</v>
      </c>
      <c r="I249" s="8">
        <f>('DGL 4'!$P$7/'DGL 4'!$B$26)*(1-EXP(-'DGL 4'!$B$26*D249)) + ('DGL 4'!$P$8/'DGL 4'!$B$27)*(1-EXP(-'DGL 4'!$B$27*D249))+ ('DGL 4'!$P$9/'DGL 4'!$B$28)*(1-EXP(-'DGL 4'!$B$28*D249))</f>
        <v>43406.079515707868</v>
      </c>
      <c r="J249" s="21">
        <f>(I249+Systeme!$K$17)/Systeme!$K$14</f>
        <v>21.703039757853933</v>
      </c>
      <c r="L249" s="8">
        <f>('DGL 4'!$P$11/'DGL 4'!$B$26)*(1-EXP(-'DGL 4'!$B$26*D249)) + ('DGL 4'!$P$12/'DGL 4'!$B$27)*(1-EXP(-'DGL 4'!$B$27*D249))+ ('DGL 4'!$P$13/'DGL 4'!$B$28)*(1-EXP(-'DGL 4'!$B$28*D249))</f>
        <v>40469.262651283498</v>
      </c>
      <c r="M249" s="21">
        <f>(L249+Systeme!$S$17)/Systeme!$S$14</f>
        <v>20.23463132564175</v>
      </c>
      <c r="O249" s="8">
        <f>('DGL 4'!$P$15/'DGL 4'!$B$26)*(1-EXP(-'DGL 4'!$B$26*D249)) + ('DGL 4'!$P$16/'DGL 4'!$B$27)*(1-EXP(-'DGL 4'!$B$27*D249))+ ('DGL 4'!$P$17/'DGL 4'!$B$28)*(1-EXP(-'DGL 4'!$B$28*D249))</f>
        <v>94887.539381215232</v>
      </c>
      <c r="P249" s="21">
        <f>(O249+Systeme!$AA$17)/Systeme!$AA$14</f>
        <v>47.443769690607617</v>
      </c>
    </row>
    <row r="250" spans="1:16" x14ac:dyDescent="0.25">
      <c r="A250" s="4">
        <f t="shared" si="3"/>
        <v>248</v>
      </c>
      <c r="D250" s="19">
        <f>A250*0.001 *Systeme!$G$4</f>
        <v>24.8</v>
      </c>
      <c r="F250" s="8">
        <f>('DGL 4'!$P$3/'DGL 4'!$B$26)*(1-EXP(-'DGL 4'!$B$26*D250)) + ('DGL 4'!$P$4/'DGL 4'!$B$27)*(1-EXP(-'DGL 4'!$B$27*D250))+ ('DGL 4'!$P$5/'DGL 4'!$B$28)*(1-EXP(-'DGL 4'!$B$28*D250))</f>
        <v>-178931.06681947276</v>
      </c>
      <c r="G250" s="21">
        <f>(F250+Systeme!$C$17)/Systeme!$C$14</f>
        <v>10.534466590263619</v>
      </c>
      <c r="I250" s="8">
        <f>('DGL 4'!$P$7/'DGL 4'!$B$26)*(1-EXP(-'DGL 4'!$B$26*D250)) + ('DGL 4'!$P$8/'DGL 4'!$B$27)*(1-EXP(-'DGL 4'!$B$27*D250))+ ('DGL 4'!$P$9/'DGL 4'!$B$28)*(1-EXP(-'DGL 4'!$B$28*D250))</f>
        <v>43281.267724672012</v>
      </c>
      <c r="J250" s="21">
        <f>(I250+Systeme!$K$17)/Systeme!$K$14</f>
        <v>21.640633862336006</v>
      </c>
      <c r="L250" s="8">
        <f>('DGL 4'!$P$11/'DGL 4'!$B$26)*(1-EXP(-'DGL 4'!$B$26*D250)) + ('DGL 4'!$P$12/'DGL 4'!$B$27)*(1-EXP(-'DGL 4'!$B$27*D250))+ ('DGL 4'!$P$13/'DGL 4'!$B$28)*(1-EXP(-'DGL 4'!$B$28*D250))</f>
        <v>40358.132035148956</v>
      </c>
      <c r="M250" s="21">
        <f>(L250+Systeme!$S$17)/Systeme!$S$14</f>
        <v>20.179066017574478</v>
      </c>
      <c r="O250" s="8">
        <f>('DGL 4'!$P$15/'DGL 4'!$B$26)*(1-EXP(-'DGL 4'!$B$26*D250)) + ('DGL 4'!$P$16/'DGL 4'!$B$27)*(1-EXP(-'DGL 4'!$B$27*D250))+ ('DGL 4'!$P$17/'DGL 4'!$B$28)*(1-EXP(-'DGL 4'!$B$28*D250))</f>
        <v>95291.667059651809</v>
      </c>
      <c r="P250" s="21">
        <f>(O250+Systeme!$AA$17)/Systeme!$AA$14</f>
        <v>47.645833529825907</v>
      </c>
    </row>
    <row r="251" spans="1:16" x14ac:dyDescent="0.25">
      <c r="A251" s="4">
        <f t="shared" si="3"/>
        <v>249</v>
      </c>
      <c r="D251" s="19">
        <f>A251*0.001 *Systeme!$G$4</f>
        <v>24.9</v>
      </c>
      <c r="F251" s="8">
        <f>('DGL 4'!$P$3/'DGL 4'!$B$26)*(1-EXP(-'DGL 4'!$B$26*D251)) + ('DGL 4'!$P$4/'DGL 4'!$B$27)*(1-EXP(-'DGL 4'!$B$27*D251))+ ('DGL 4'!$P$5/'DGL 4'!$B$28)*(1-EXP(-'DGL 4'!$B$28*D251))</f>
        <v>-179097.70290179693</v>
      </c>
      <c r="G251" s="21">
        <f>(F251+Systeme!$C$17)/Systeme!$C$14</f>
        <v>10.451148549101534</v>
      </c>
      <c r="I251" s="8">
        <f>('DGL 4'!$P$7/'DGL 4'!$B$26)*(1-EXP(-'DGL 4'!$B$26*D251)) + ('DGL 4'!$P$8/'DGL 4'!$B$27)*(1-EXP(-'DGL 4'!$B$27*D251))+ ('DGL 4'!$P$9/'DGL 4'!$B$28)*(1-EXP(-'DGL 4'!$B$28*D251))</f>
        <v>43156.271476095702</v>
      </c>
      <c r="J251" s="21">
        <f>(I251+Systeme!$K$17)/Systeme!$K$14</f>
        <v>21.578135738047852</v>
      </c>
      <c r="L251" s="8">
        <f>('DGL 4'!$P$11/'DGL 4'!$B$26)*(1-EXP(-'DGL 4'!$B$26*D251)) + ('DGL 4'!$P$12/'DGL 4'!$B$27)*(1-EXP(-'DGL 4'!$B$27*D251))+ ('DGL 4'!$P$13/'DGL 4'!$B$28)*(1-EXP(-'DGL 4'!$B$28*D251))</f>
        <v>40246.749302453376</v>
      </c>
      <c r="M251" s="21">
        <f>(L251+Systeme!$S$17)/Systeme!$S$14</f>
        <v>20.123374651226687</v>
      </c>
      <c r="O251" s="8">
        <f>('DGL 4'!$P$15/'DGL 4'!$B$26)*(1-EXP(-'DGL 4'!$B$26*D251)) + ('DGL 4'!$P$16/'DGL 4'!$B$27)*(1-EXP(-'DGL 4'!$B$27*D251))+ ('DGL 4'!$P$17/'DGL 4'!$B$28)*(1-EXP(-'DGL 4'!$B$28*D251))</f>
        <v>95694.682123247854</v>
      </c>
      <c r="P251" s="21">
        <f>(O251+Systeme!$AA$17)/Systeme!$AA$14</f>
        <v>47.847341061623929</v>
      </c>
    </row>
    <row r="252" spans="1:16" x14ac:dyDescent="0.25">
      <c r="A252" s="4">
        <f t="shared" si="3"/>
        <v>250</v>
      </c>
      <c r="D252" s="19">
        <f>A252*0.001 *Systeme!$G$4</f>
        <v>25</v>
      </c>
      <c r="F252" s="8">
        <f>('DGL 4'!$P$3/'DGL 4'!$B$26)*(1-EXP(-'DGL 4'!$B$26*D252)) + ('DGL 4'!$P$4/'DGL 4'!$B$27)*(1-EXP(-'DGL 4'!$B$27*D252))+ ('DGL 4'!$P$5/'DGL 4'!$B$28)*(1-EXP(-'DGL 4'!$B$28*D252))</f>
        <v>-179262.80538898573</v>
      </c>
      <c r="G252" s="21">
        <f>(F252+Systeme!$C$17)/Systeme!$C$14</f>
        <v>10.368597305507137</v>
      </c>
      <c r="I252" s="8">
        <f>('DGL 4'!$P$7/'DGL 4'!$B$26)*(1-EXP(-'DGL 4'!$B$26*D252)) + ('DGL 4'!$P$8/'DGL 4'!$B$27)*(1-EXP(-'DGL 4'!$B$27*D252))+ ('DGL 4'!$P$9/'DGL 4'!$B$28)*(1-EXP(-'DGL 4'!$B$28*D252))</f>
        <v>43031.099616667474</v>
      </c>
      <c r="J252" s="21">
        <f>(I252+Systeme!$K$17)/Systeme!$K$14</f>
        <v>21.515549808333738</v>
      </c>
      <c r="L252" s="8">
        <f>('DGL 4'!$P$11/'DGL 4'!$B$26)*(1-EXP(-'DGL 4'!$B$26*D252)) + ('DGL 4'!$P$12/'DGL 4'!$B$27)*(1-EXP(-'DGL 4'!$B$27*D252))+ ('DGL 4'!$P$13/'DGL 4'!$B$28)*(1-EXP(-'DGL 4'!$B$28*D252))</f>
        <v>40135.123675151088</v>
      </c>
      <c r="M252" s="21">
        <f>(L252+Systeme!$S$17)/Systeme!$S$14</f>
        <v>20.067561837575543</v>
      </c>
      <c r="O252" s="8">
        <f>('DGL 4'!$P$15/'DGL 4'!$B$26)*(1-EXP(-'DGL 4'!$B$26*D252)) + ('DGL 4'!$P$16/'DGL 4'!$B$27)*(1-EXP(-'DGL 4'!$B$27*D252))+ ('DGL 4'!$P$17/'DGL 4'!$B$28)*(1-EXP(-'DGL 4'!$B$28*D252))</f>
        <v>96096.582097167207</v>
      </c>
      <c r="P252" s="21">
        <f>(O252+Systeme!$AA$17)/Systeme!$AA$14</f>
        <v>48.048291048583607</v>
      </c>
    </row>
    <row r="253" spans="1:16" x14ac:dyDescent="0.25">
      <c r="A253" s="4">
        <f t="shared" si="3"/>
        <v>251</v>
      </c>
      <c r="D253" s="19">
        <f>A253*0.001 *Systeme!$G$4</f>
        <v>25.1</v>
      </c>
      <c r="F253" s="8">
        <f>('DGL 4'!$P$3/'DGL 4'!$B$26)*(1-EXP(-'DGL 4'!$B$26*D253)) + ('DGL 4'!$P$4/'DGL 4'!$B$27)*(1-EXP(-'DGL 4'!$B$27*D253))+ ('DGL 4'!$P$5/'DGL 4'!$B$28)*(1-EXP(-'DGL 4'!$B$28*D253))</f>
        <v>-179426.38971094543</v>
      </c>
      <c r="G253" s="21">
        <f>(F253+Systeme!$C$17)/Systeme!$C$14</f>
        <v>10.286805144527287</v>
      </c>
      <c r="I253" s="8">
        <f>('DGL 4'!$P$7/'DGL 4'!$B$26)*(1-EXP(-'DGL 4'!$B$26*D253)) + ('DGL 4'!$P$8/'DGL 4'!$B$27)*(1-EXP(-'DGL 4'!$B$27*D253))+ ('DGL 4'!$P$9/'DGL 4'!$B$28)*(1-EXP(-'DGL 4'!$B$28*D253))</f>
        <v>42905.760866578086</v>
      </c>
      <c r="J253" s="21">
        <f>(I253+Systeme!$K$17)/Systeme!$K$14</f>
        <v>21.452880433289042</v>
      </c>
      <c r="L253" s="8">
        <f>('DGL 4'!$P$11/'DGL 4'!$B$26)*(1-EXP(-'DGL 4'!$B$26*D253)) + ('DGL 4'!$P$12/'DGL 4'!$B$27)*(1-EXP(-'DGL 4'!$B$27*D253))+ ('DGL 4'!$P$13/'DGL 4'!$B$28)*(1-EXP(-'DGL 4'!$B$28*D253))</f>
        <v>40023.264246220278</v>
      </c>
      <c r="M253" s="21">
        <f>(L253+Systeme!$S$17)/Systeme!$S$14</f>
        <v>20.01163212311014</v>
      </c>
      <c r="O253" s="8">
        <f>('DGL 4'!$P$15/'DGL 4'!$B$26)*(1-EXP(-'DGL 4'!$B$26*D253)) + ('DGL 4'!$P$16/'DGL 4'!$B$27)*(1-EXP(-'DGL 4'!$B$27*D253))+ ('DGL 4'!$P$17/'DGL 4'!$B$28)*(1-EXP(-'DGL 4'!$B$28*D253))</f>
        <v>96497.364598147105</v>
      </c>
      <c r="P253" s="21">
        <f>(O253+Systeme!$AA$17)/Systeme!$AA$14</f>
        <v>48.24868229907355</v>
      </c>
    </row>
    <row r="254" spans="1:16" x14ac:dyDescent="0.25">
      <c r="A254" s="4">
        <f t="shared" si="3"/>
        <v>252</v>
      </c>
      <c r="D254" s="19">
        <f>A254*0.001 *Systeme!$G$4</f>
        <v>25.2</v>
      </c>
      <c r="F254" s="8">
        <f>('DGL 4'!$P$3/'DGL 4'!$B$26)*(1-EXP(-'DGL 4'!$B$26*D254)) + ('DGL 4'!$P$4/'DGL 4'!$B$27)*(1-EXP(-'DGL 4'!$B$27*D254))+ ('DGL 4'!$P$5/'DGL 4'!$B$28)*(1-EXP(-'DGL 4'!$B$28*D254))</f>
        <v>-179588.47113543784</v>
      </c>
      <c r="G254" s="21">
        <f>(F254+Systeme!$C$17)/Systeme!$C$14</f>
        <v>10.205764432281081</v>
      </c>
      <c r="I254" s="8">
        <f>('DGL 4'!$P$7/'DGL 4'!$B$26)*(1-EXP(-'DGL 4'!$B$26*D254)) + ('DGL 4'!$P$8/'DGL 4'!$B$27)*(1-EXP(-'DGL 4'!$B$27*D254))+ ('DGL 4'!$P$9/'DGL 4'!$B$28)*(1-EXP(-'DGL 4'!$B$28*D254))</f>
        <v>42780.263821029454</v>
      </c>
      <c r="J254" s="21">
        <f>(I254+Systeme!$K$17)/Systeme!$K$14</f>
        <v>21.390131910514725</v>
      </c>
      <c r="L254" s="8">
        <f>('DGL 4'!$P$11/'DGL 4'!$B$26)*(1-EXP(-'DGL 4'!$B$26*D254)) + ('DGL 4'!$P$12/'DGL 4'!$B$27)*(1-EXP(-'DGL 4'!$B$27*D254))+ ('DGL 4'!$P$13/'DGL 4'!$B$28)*(1-EXP(-'DGL 4'!$B$28*D254))</f>
        <v>39911.179981192065</v>
      </c>
      <c r="M254" s="21">
        <f>(L254+Systeme!$S$17)/Systeme!$S$14</f>
        <v>19.955589990596032</v>
      </c>
      <c r="O254" s="8">
        <f>('DGL 4'!$P$15/'DGL 4'!$B$26)*(1-EXP(-'DGL 4'!$B$26*D254)) + ('DGL 4'!$P$16/'DGL 4'!$B$27)*(1-EXP(-'DGL 4'!$B$27*D254))+ ('DGL 4'!$P$17/'DGL 4'!$B$28)*(1-EXP(-'DGL 4'!$B$28*D254))</f>
        <v>96897.027333216363</v>
      </c>
      <c r="P254" s="21">
        <f>(O254+Systeme!$AA$17)/Systeme!$AA$14</f>
        <v>48.448513666608179</v>
      </c>
    </row>
    <row r="255" spans="1:16" x14ac:dyDescent="0.25">
      <c r="A255" s="4">
        <f t="shared" si="3"/>
        <v>253</v>
      </c>
      <c r="D255" s="19">
        <f>A255*0.001 *Systeme!$G$4</f>
        <v>25.3</v>
      </c>
      <c r="F255" s="8">
        <f>('DGL 4'!$P$3/'DGL 4'!$B$26)*(1-EXP(-'DGL 4'!$B$26*D255)) + ('DGL 4'!$P$4/'DGL 4'!$B$27)*(1-EXP(-'DGL 4'!$B$27*D255))+ ('DGL 4'!$P$5/'DGL 4'!$B$28)*(1-EXP(-'DGL 4'!$B$28*D255))</f>
        <v>-179749.06476981728</v>
      </c>
      <c r="G255" s="21">
        <f>(F255+Systeme!$C$17)/Systeme!$C$14</f>
        <v>10.125467615091358</v>
      </c>
      <c r="I255" s="8">
        <f>('DGL 4'!$P$7/'DGL 4'!$B$26)*(1-EXP(-'DGL 4'!$B$26*D255)) + ('DGL 4'!$P$8/'DGL 4'!$B$27)*(1-EXP(-'DGL 4'!$B$27*D255))+ ('DGL 4'!$P$9/'DGL 4'!$B$28)*(1-EXP(-'DGL 4'!$B$28*D255))</f>
        <v>42654.616951726828</v>
      </c>
      <c r="J255" s="21">
        <f>(I255+Systeme!$K$17)/Systeme!$K$14</f>
        <v>21.327308475863415</v>
      </c>
      <c r="L255" s="8">
        <f>('DGL 4'!$P$11/'DGL 4'!$B$26)*(1-EXP(-'DGL 4'!$B$26*D255)) + ('DGL 4'!$P$12/'DGL 4'!$B$27)*(1-EXP(-'DGL 4'!$B$27*D255))+ ('DGL 4'!$P$13/'DGL 4'!$B$28)*(1-EXP(-'DGL 4'!$B$28*D255))</f>
        <v>39798.879719662058</v>
      </c>
      <c r="M255" s="21">
        <f>(L255+Systeme!$S$17)/Systeme!$S$14</f>
        <v>19.89943985983103</v>
      </c>
      <c r="O255" s="8">
        <f>('DGL 4'!$P$15/'DGL 4'!$B$26)*(1-EXP(-'DGL 4'!$B$26*D255)) + ('DGL 4'!$P$16/'DGL 4'!$B$27)*(1-EXP(-'DGL 4'!$B$27*D255))+ ('DGL 4'!$P$17/'DGL 4'!$B$28)*(1-EXP(-'DGL 4'!$B$28*D255))</f>
        <v>97295.568098428397</v>
      </c>
      <c r="P255" s="21">
        <f>(O255+Systeme!$AA$17)/Systeme!$AA$14</f>
        <v>48.647784049214195</v>
      </c>
    </row>
    <row r="256" spans="1:16" x14ac:dyDescent="0.25">
      <c r="A256" s="4">
        <f t="shared" si="3"/>
        <v>254</v>
      </c>
      <c r="D256" s="19">
        <f>A256*0.001 *Systeme!$G$4</f>
        <v>25.4</v>
      </c>
      <c r="F256" s="8">
        <f>('DGL 4'!$P$3/'DGL 4'!$B$26)*(1-EXP(-'DGL 4'!$B$26*D256)) + ('DGL 4'!$P$4/'DGL 4'!$B$27)*(1-EXP(-'DGL 4'!$B$27*D256))+ ('DGL 4'!$P$5/'DGL 4'!$B$28)*(1-EXP(-'DGL 4'!$B$28*D256))</f>
        <v>-179908.18556274878</v>
      </c>
      <c r="G256" s="21">
        <f>(F256+Systeme!$C$17)/Systeme!$C$14</f>
        <v>10.04590721862561</v>
      </c>
      <c r="I256" s="8">
        <f>('DGL 4'!$P$7/'DGL 4'!$B$26)*(1-EXP(-'DGL 4'!$B$26*D256)) + ('DGL 4'!$P$8/'DGL 4'!$B$27)*(1-EXP(-'DGL 4'!$B$27*D256))+ ('DGL 4'!$P$9/'DGL 4'!$B$28)*(1-EXP(-'DGL 4'!$B$28*D256))</f>
        <v>42528.828608354219</v>
      </c>
      <c r="J256" s="21">
        <f>(I256+Systeme!$K$17)/Systeme!$K$14</f>
        <v>21.264414304177109</v>
      </c>
      <c r="L256" s="8">
        <f>('DGL 4'!$P$11/'DGL 4'!$B$26)*(1-EXP(-'DGL 4'!$B$26*D256)) + ('DGL 4'!$P$12/'DGL 4'!$B$27)*(1-EXP(-'DGL 4'!$B$27*D256))+ ('DGL 4'!$P$13/'DGL 4'!$B$28)*(1-EXP(-'DGL 4'!$B$28*D256))</f>
        <v>39686.372176785342</v>
      </c>
      <c r="M256" s="21">
        <f>(L256+Systeme!$S$17)/Systeme!$S$14</f>
        <v>19.84318608839267</v>
      </c>
      <c r="O256" s="8">
        <f>('DGL 4'!$P$15/'DGL 4'!$B$26)*(1-EXP(-'DGL 4'!$B$26*D256)) + ('DGL 4'!$P$16/'DGL 4'!$B$27)*(1-EXP(-'DGL 4'!$B$27*D256))+ ('DGL 4'!$P$17/'DGL 4'!$B$28)*(1-EXP(-'DGL 4'!$B$28*D256))</f>
        <v>97692.984777609265</v>
      </c>
      <c r="P256" s="21">
        <f>(O256+Systeme!$AA$17)/Systeme!$AA$14</f>
        <v>48.846492388804634</v>
      </c>
    </row>
    <row r="257" spans="1:16" x14ac:dyDescent="0.25">
      <c r="A257" s="4">
        <f t="shared" si="3"/>
        <v>255</v>
      </c>
      <c r="D257" s="19">
        <f>A257*0.001 *Systeme!$G$4</f>
        <v>25.5</v>
      </c>
      <c r="F257" s="8">
        <f>('DGL 4'!$P$3/'DGL 4'!$B$26)*(1-EXP(-'DGL 4'!$B$26*D257)) + ('DGL 4'!$P$4/'DGL 4'!$B$27)*(1-EXP(-'DGL 4'!$B$27*D257))+ ('DGL 4'!$P$5/'DGL 4'!$B$28)*(1-EXP(-'DGL 4'!$B$28*D257))</f>
        <v>-180065.84830590792</v>
      </c>
      <c r="G257" s="21">
        <f>(F257+Systeme!$C$17)/Systeme!$C$14</f>
        <v>9.9670758470460417</v>
      </c>
      <c r="I257" s="8">
        <f>('DGL 4'!$P$7/'DGL 4'!$B$26)*(1-EXP(-'DGL 4'!$B$26*D257)) + ('DGL 4'!$P$8/'DGL 4'!$B$27)*(1-EXP(-'DGL 4'!$B$27*D257))+ ('DGL 4'!$P$9/'DGL 4'!$B$28)*(1-EXP(-'DGL 4'!$B$28*D257))</f>
        <v>42402.907020032842</v>
      </c>
      <c r="J257" s="21">
        <f>(I257+Systeme!$K$17)/Systeme!$K$14</f>
        <v>21.201453510016421</v>
      </c>
      <c r="L257" s="8">
        <f>('DGL 4'!$P$11/'DGL 4'!$B$26)*(1-EXP(-'DGL 4'!$B$26*D257)) + ('DGL 4'!$P$12/'DGL 4'!$B$27)*(1-EXP(-'DGL 4'!$B$27*D257))+ ('DGL 4'!$P$13/'DGL 4'!$B$28)*(1-EXP(-'DGL 4'!$B$28*D257))</f>
        <v>39573.665944754131</v>
      </c>
      <c r="M257" s="21">
        <f>(L257+Systeme!$S$17)/Systeme!$S$14</f>
        <v>19.786832972377066</v>
      </c>
      <c r="O257" s="8">
        <f>('DGL 4'!$P$15/'DGL 4'!$B$26)*(1-EXP(-'DGL 4'!$B$26*D257)) + ('DGL 4'!$P$16/'DGL 4'!$B$27)*(1-EXP(-'DGL 4'!$B$27*D257))+ ('DGL 4'!$P$17/'DGL 4'!$B$28)*(1-EXP(-'DGL 4'!$B$28*D257))</f>
        <v>98089.275341120956</v>
      </c>
      <c r="P257" s="21">
        <f>(O257+Systeme!$AA$17)/Systeme!$AA$14</f>
        <v>49.044637670560476</v>
      </c>
    </row>
    <row r="258" spans="1:16" x14ac:dyDescent="0.25">
      <c r="A258" s="4">
        <f t="shared" si="3"/>
        <v>256</v>
      </c>
      <c r="D258" s="19">
        <f>A258*0.001 *Systeme!$G$4</f>
        <v>25.6</v>
      </c>
      <c r="F258" s="8">
        <f>('DGL 4'!$P$3/'DGL 4'!$B$26)*(1-EXP(-'DGL 4'!$B$26*D258)) + ('DGL 4'!$P$4/'DGL 4'!$B$27)*(1-EXP(-'DGL 4'!$B$27*D258))+ ('DGL 4'!$P$5/'DGL 4'!$B$28)*(1-EXP(-'DGL 4'!$B$28*D258))</f>
        <v>-180222.06763566184</v>
      </c>
      <c r="G258" s="21">
        <f>(F258+Systeme!$C$17)/Systeme!$C$14</f>
        <v>9.8889661821690833</v>
      </c>
      <c r="I258" s="8">
        <f>('DGL 4'!$P$7/'DGL 4'!$B$26)*(1-EXP(-'DGL 4'!$B$26*D258)) + ('DGL 4'!$P$8/'DGL 4'!$B$27)*(1-EXP(-'DGL 4'!$B$27*D258))+ ('DGL 4'!$P$9/'DGL 4'!$B$28)*(1-EXP(-'DGL 4'!$B$28*D258))</f>
        <v>42276.860296763625</v>
      </c>
      <c r="J258" s="21">
        <f>(I258+Systeme!$K$17)/Systeme!$K$14</f>
        <v>21.138430148381811</v>
      </c>
      <c r="L258" s="8">
        <f>('DGL 4'!$P$11/'DGL 4'!$B$26)*(1-EXP(-'DGL 4'!$B$26*D258)) + ('DGL 4'!$P$12/'DGL 4'!$B$27)*(1-EXP(-'DGL 4'!$B$27*D258))+ ('DGL 4'!$P$13/'DGL 4'!$B$28)*(1-EXP(-'DGL 4'!$B$28*D258))</f>
        <v>39460.769494259555</v>
      </c>
      <c r="M258" s="21">
        <f>(L258+Systeme!$S$17)/Systeme!$S$14</f>
        <v>19.730384747129779</v>
      </c>
      <c r="O258" s="8">
        <f>('DGL 4'!$P$15/'DGL 4'!$B$26)*(1-EXP(-'DGL 4'!$B$26*D258)) + ('DGL 4'!$P$16/'DGL 4'!$B$27)*(1-EXP(-'DGL 4'!$B$27*D258))+ ('DGL 4'!$P$17/'DGL 4'!$B$28)*(1-EXP(-'DGL 4'!$B$28*D258))</f>
        <v>98484.437844638684</v>
      </c>
      <c r="P258" s="21">
        <f>(O258+Systeme!$AA$17)/Systeme!$AA$14</f>
        <v>49.242218922319339</v>
      </c>
    </row>
    <row r="259" spans="1:16" x14ac:dyDescent="0.25">
      <c r="A259" s="4">
        <f t="shared" si="3"/>
        <v>257</v>
      </c>
      <c r="D259" s="19">
        <f>A259*0.001 *Systeme!$G$4</f>
        <v>25.7</v>
      </c>
      <c r="F259" s="8">
        <f>('DGL 4'!$P$3/'DGL 4'!$B$26)*(1-EXP(-'DGL 4'!$B$26*D259)) + ('DGL 4'!$P$4/'DGL 4'!$B$27)*(1-EXP(-'DGL 4'!$B$27*D259))+ ('DGL 4'!$P$5/'DGL 4'!$B$28)*(1-EXP(-'DGL 4'!$B$28*D259))</f>
        <v>-180376.85803473275</v>
      </c>
      <c r="G259" s="21">
        <f>(F259+Systeme!$C$17)/Systeme!$C$14</f>
        <v>9.8115709826336239</v>
      </c>
      <c r="I259" s="8">
        <f>('DGL 4'!$P$7/'DGL 4'!$B$26)*(1-EXP(-'DGL 4'!$B$26*D259)) + ('DGL 4'!$P$8/'DGL 4'!$B$27)*(1-EXP(-'DGL 4'!$B$27*D259))+ ('DGL 4'!$P$9/'DGL 4'!$B$28)*(1-EXP(-'DGL 4'!$B$28*D259))</f>
        <v>42150.696430853248</v>
      </c>
      <c r="J259" s="21">
        <f>(I259+Systeme!$K$17)/Systeme!$K$14</f>
        <v>21.075348215426622</v>
      </c>
      <c r="L259" s="8">
        <f>('DGL 4'!$P$11/'DGL 4'!$B$26)*(1-EXP(-'DGL 4'!$B$26*D259)) + ('DGL 4'!$P$12/'DGL 4'!$B$27)*(1-EXP(-'DGL 4'!$B$27*D259))+ ('DGL 4'!$P$13/'DGL 4'!$B$28)*(1-EXP(-'DGL 4'!$B$28*D259))</f>
        <v>39347.691175936241</v>
      </c>
      <c r="M259" s="21">
        <f>(L259+Systeme!$S$17)/Systeme!$S$14</f>
        <v>19.67384558796812</v>
      </c>
      <c r="O259" s="8">
        <f>('DGL 4'!$P$15/'DGL 4'!$B$26)*(1-EXP(-'DGL 4'!$B$26*D259)) + ('DGL 4'!$P$16/'DGL 4'!$B$27)*(1-EXP(-'DGL 4'!$B$27*D259))+ ('DGL 4'!$P$17/'DGL 4'!$B$28)*(1-EXP(-'DGL 4'!$B$28*D259))</f>
        <v>98878.470427943335</v>
      </c>
      <c r="P259" s="21">
        <f>(O259+Systeme!$AA$17)/Systeme!$AA$14</f>
        <v>49.439235213971671</v>
      </c>
    </row>
    <row r="260" spans="1:16" x14ac:dyDescent="0.25">
      <c r="A260" s="4">
        <f t="shared" si="3"/>
        <v>258</v>
      </c>
      <c r="D260" s="19">
        <f>A260*0.001 *Systeme!$G$4</f>
        <v>25.8</v>
      </c>
      <c r="F260" s="8">
        <f>('DGL 4'!$P$3/'DGL 4'!$B$26)*(1-EXP(-'DGL 4'!$B$26*D260)) + ('DGL 4'!$P$4/'DGL 4'!$B$27)*(1-EXP(-'DGL 4'!$B$27*D260))+ ('DGL 4'!$P$5/'DGL 4'!$B$28)*(1-EXP(-'DGL 4'!$B$28*D260))</f>
        <v>-180530.23383384291</v>
      </c>
      <c r="G260" s="21">
        <f>(F260+Systeme!$C$17)/Systeme!$C$14</f>
        <v>9.7348830830785449</v>
      </c>
      <c r="I260" s="8">
        <f>('DGL 4'!$P$7/'DGL 4'!$B$26)*(1-EXP(-'DGL 4'!$B$26*D260)) + ('DGL 4'!$P$8/'DGL 4'!$B$27)*(1-EXP(-'DGL 4'!$B$27*D260))+ ('DGL 4'!$P$9/'DGL 4'!$B$28)*(1-EXP(-'DGL 4'!$B$28*D260))</f>
        <v>42024.423298323774</v>
      </c>
      <c r="J260" s="21">
        <f>(I260+Systeme!$K$17)/Systeme!$K$14</f>
        <v>21.012211649161888</v>
      </c>
      <c r="L260" s="8">
        <f>('DGL 4'!$P$11/'DGL 4'!$B$26)*(1-EXP(-'DGL 4'!$B$26*D260)) + ('DGL 4'!$P$12/'DGL 4'!$B$27)*(1-EXP(-'DGL 4'!$B$27*D260))+ ('DGL 4'!$P$13/'DGL 4'!$B$28)*(1-EXP(-'DGL 4'!$B$28*D260))</f>
        <v>39234.439221791152</v>
      </c>
      <c r="M260" s="21">
        <f>(L260+Systeme!$S$17)/Systeme!$S$14</f>
        <v>19.617219610895575</v>
      </c>
      <c r="O260" s="8">
        <f>('DGL 4'!$P$15/'DGL 4'!$B$26)*(1-EXP(-'DGL 4'!$B$26*D260)) + ('DGL 4'!$P$16/'DGL 4'!$B$27)*(1-EXP(-'DGL 4'!$B$27*D260))+ ('DGL 4'!$P$17/'DGL 4'!$B$28)*(1-EXP(-'DGL 4'!$B$28*D260))</f>
        <v>99271.371313727956</v>
      </c>
      <c r="P260" s="21">
        <f>(O260+Systeme!$AA$17)/Systeme!$AA$14</f>
        <v>49.635685656863977</v>
      </c>
    </row>
    <row r="261" spans="1:16" x14ac:dyDescent="0.25">
      <c r="A261" s="4">
        <f t="shared" ref="A261:A324" si="4">A260+1</f>
        <v>259</v>
      </c>
      <c r="D261" s="19">
        <f>A261*0.001 *Systeme!$G$4</f>
        <v>25.900000000000002</v>
      </c>
      <c r="F261" s="8">
        <f>('DGL 4'!$P$3/'DGL 4'!$B$26)*(1-EXP(-'DGL 4'!$B$26*D261)) + ('DGL 4'!$P$4/'DGL 4'!$B$27)*(1-EXP(-'DGL 4'!$B$27*D261))+ ('DGL 4'!$P$5/'DGL 4'!$B$28)*(1-EXP(-'DGL 4'!$B$28*D261))</f>
        <v>-180682.20921334196</v>
      </c>
      <c r="G261" s="21">
        <f>(F261+Systeme!$C$17)/Systeme!$C$14</f>
        <v>9.6588953933290185</v>
      </c>
      <c r="I261" s="8">
        <f>('DGL 4'!$P$7/'DGL 4'!$B$26)*(1-EXP(-'DGL 4'!$B$26*D261)) + ('DGL 4'!$P$8/'DGL 4'!$B$27)*(1-EXP(-'DGL 4'!$B$27*D261))+ ('DGL 4'!$P$9/'DGL 4'!$B$28)*(1-EXP(-'DGL 4'!$B$28*D261))</f>
        <v>41898.04866030706</v>
      </c>
      <c r="J261" s="21">
        <f>(I261+Systeme!$K$17)/Systeme!$K$14</f>
        <v>20.949024330153531</v>
      </c>
      <c r="L261" s="8">
        <f>('DGL 4'!$P$11/'DGL 4'!$B$26)*(1-EXP(-'DGL 4'!$B$26*D261)) + ('DGL 4'!$P$12/'DGL 4'!$B$27)*(1-EXP(-'DGL 4'!$B$27*D261))+ ('DGL 4'!$P$13/'DGL 4'!$B$28)*(1-EXP(-'DGL 4'!$B$28*D261))</f>
        <v>39121.021746616185</v>
      </c>
      <c r="M261" s="21">
        <f>(L261+Systeme!$S$17)/Systeme!$S$14</f>
        <v>19.560510873308093</v>
      </c>
      <c r="O261" s="8">
        <f>('DGL 4'!$P$15/'DGL 4'!$B$26)*(1-EXP(-'DGL 4'!$B$26*D261)) + ('DGL 4'!$P$16/'DGL 4'!$B$27)*(1-EXP(-'DGL 4'!$B$27*D261))+ ('DGL 4'!$P$17/'DGL 4'!$B$28)*(1-EXP(-'DGL 4'!$B$28*D261))</f>
        <v>99663.138806418778</v>
      </c>
      <c r="P261" s="21">
        <f>(O261+Systeme!$AA$17)/Systeme!$AA$14</f>
        <v>49.831569403209386</v>
      </c>
    </row>
    <row r="262" spans="1:16" x14ac:dyDescent="0.25">
      <c r="A262" s="4">
        <f t="shared" si="4"/>
        <v>260</v>
      </c>
      <c r="D262" s="19">
        <f>A262*0.001 *Systeme!$G$4</f>
        <v>26</v>
      </c>
      <c r="F262" s="8">
        <f>('DGL 4'!$P$3/'DGL 4'!$B$26)*(1-EXP(-'DGL 4'!$B$26*D262)) + ('DGL 4'!$P$4/'DGL 4'!$B$27)*(1-EXP(-'DGL 4'!$B$27*D262))+ ('DGL 4'!$P$5/'DGL 4'!$B$28)*(1-EXP(-'DGL 4'!$B$28*D262))</f>
        <v>-180832.79820481723</v>
      </c>
      <c r="G262" s="21">
        <f>(F262+Systeme!$C$17)/Systeme!$C$14</f>
        <v>9.5836008975913867</v>
      </c>
      <c r="I262" s="8">
        <f>('DGL 4'!$P$7/'DGL 4'!$B$26)*(1-EXP(-'DGL 4'!$B$26*D262)) + ('DGL 4'!$P$8/'DGL 4'!$B$27)*(1-EXP(-'DGL 4'!$B$27*D262))+ ('DGL 4'!$P$9/'DGL 4'!$B$28)*(1-EXP(-'DGL 4'!$B$28*D262))</f>
        <v>41771.58016442282</v>
      </c>
      <c r="J262" s="21">
        <f>(I262+Systeme!$K$17)/Systeme!$K$14</f>
        <v>20.885790082211411</v>
      </c>
      <c r="L262" s="8">
        <f>('DGL 4'!$P$11/'DGL 4'!$B$26)*(1-EXP(-'DGL 4'!$B$26*D262)) + ('DGL 4'!$P$12/'DGL 4'!$B$27)*(1-EXP(-'DGL 4'!$B$27*D262))+ ('DGL 4'!$P$13/'DGL 4'!$B$28)*(1-EXP(-'DGL 4'!$B$28*D262))</f>
        <v>39007.446749384835</v>
      </c>
      <c r="M262" s="21">
        <f>(L262+Systeme!$S$17)/Systeme!$S$14</f>
        <v>19.503723374692417</v>
      </c>
      <c r="O262" s="8">
        <f>('DGL 4'!$P$15/'DGL 4'!$B$26)*(1-EXP(-'DGL 4'!$B$26*D262)) + ('DGL 4'!$P$16/'DGL 4'!$B$27)*(1-EXP(-'DGL 4'!$B$27*D262))+ ('DGL 4'!$P$17/'DGL 4'!$B$28)*(1-EXP(-'DGL 4'!$B$28*D262))</f>
        <v>100053.77129100959</v>
      </c>
      <c r="P262" s="21">
        <f>(O262+Systeme!$AA$17)/Systeme!$AA$14</f>
        <v>50.026885645504791</v>
      </c>
    </row>
    <row r="263" spans="1:16" x14ac:dyDescent="0.25">
      <c r="A263" s="4">
        <f t="shared" si="4"/>
        <v>261</v>
      </c>
      <c r="D263" s="19">
        <f>A263*0.001 *Systeme!$G$4</f>
        <v>26.1</v>
      </c>
      <c r="F263" s="8">
        <f>('DGL 4'!$P$3/'DGL 4'!$B$26)*(1-EXP(-'DGL 4'!$B$26*D263)) + ('DGL 4'!$P$4/'DGL 4'!$B$27)*(1-EXP(-'DGL 4'!$B$27*D263))+ ('DGL 4'!$P$5/'DGL 4'!$B$28)*(1-EXP(-'DGL 4'!$B$28*D263))</f>
        <v>-180982.01469268554</v>
      </c>
      <c r="G263" s="21">
        <f>(F263+Systeme!$C$17)/Systeme!$C$14</f>
        <v>9.5089926536572307</v>
      </c>
      <c r="I263" s="8">
        <f>('DGL 4'!$P$7/'DGL 4'!$B$26)*(1-EXP(-'DGL 4'!$B$26*D263)) + ('DGL 4'!$P$8/'DGL 4'!$B$27)*(1-EXP(-'DGL 4'!$B$27*D263))+ ('DGL 4'!$P$9/'DGL 4'!$B$28)*(1-EXP(-'DGL 4'!$B$28*D263))</f>
        <v>41645.025346141454</v>
      </c>
      <c r="J263" s="21">
        <f>(I263+Systeme!$K$17)/Systeme!$K$14</f>
        <v>20.822512673070726</v>
      </c>
      <c r="L263" s="8">
        <f>('DGL 4'!$P$11/'DGL 4'!$B$26)*(1-EXP(-'DGL 4'!$B$26*D263)) + ('DGL 4'!$P$12/'DGL 4'!$B$27)*(1-EXP(-'DGL 4'!$B$27*D263))+ ('DGL 4'!$P$13/'DGL 4'!$B$28)*(1-EXP(-'DGL 4'!$B$28*D263))</f>
        <v>38893.722114633216</v>
      </c>
      <c r="M263" s="21">
        <f>(L263+Systeme!$S$17)/Systeme!$S$14</f>
        <v>19.446861057316607</v>
      </c>
      <c r="O263" s="8">
        <f>('DGL 4'!$P$15/'DGL 4'!$B$26)*(1-EXP(-'DGL 4'!$B$26*D263)) + ('DGL 4'!$P$16/'DGL 4'!$B$27)*(1-EXP(-'DGL 4'!$B$27*D263))+ ('DGL 4'!$P$17/'DGL 4'!$B$28)*(1-EXP(-'DGL 4'!$B$28*D263))</f>
        <v>100443.2672319109</v>
      </c>
      <c r="P263" s="21">
        <f>(O263+Systeme!$AA$17)/Systeme!$AA$14</f>
        <v>50.221633615955447</v>
      </c>
    </row>
    <row r="264" spans="1:16" x14ac:dyDescent="0.25">
      <c r="A264" s="4">
        <f t="shared" si="4"/>
        <v>262</v>
      </c>
      <c r="D264" s="19">
        <f>A264*0.001 *Systeme!$G$4</f>
        <v>26.200000000000003</v>
      </c>
      <c r="F264" s="8">
        <f>('DGL 4'!$P$3/'DGL 4'!$B$26)*(1-EXP(-'DGL 4'!$B$26*D264)) + ('DGL 4'!$P$4/'DGL 4'!$B$27)*(1-EXP(-'DGL 4'!$B$27*D264))+ ('DGL 4'!$P$5/'DGL 4'!$B$28)*(1-EXP(-'DGL 4'!$B$28*D264))</f>
        <v>-181129.87241576918</v>
      </c>
      <c r="G264" s="21">
        <f>(F264+Systeme!$C$17)/Systeme!$C$14</f>
        <v>9.4350637921154128</v>
      </c>
      <c r="I264" s="8">
        <f>('DGL 4'!$P$7/'DGL 4'!$B$26)*(1-EXP(-'DGL 4'!$B$26*D264)) + ('DGL 4'!$P$8/'DGL 4'!$B$27)*(1-EXP(-'DGL 4'!$B$27*D264))+ ('DGL 4'!$P$9/'DGL 4'!$B$28)*(1-EXP(-'DGL 4'!$B$28*D264))</f>
        <v>41518.391630131402</v>
      </c>
      <c r="J264" s="21">
        <f>(I264+Systeme!$K$17)/Systeme!$K$14</f>
        <v>20.759195815065702</v>
      </c>
      <c r="L264" s="8">
        <f>('DGL 4'!$P$11/'DGL 4'!$B$26)*(1-EXP(-'DGL 4'!$B$26*D264)) + ('DGL 4'!$P$12/'DGL 4'!$B$27)*(1-EXP(-'DGL 4'!$B$27*D264))+ ('DGL 4'!$P$13/'DGL 4'!$B$28)*(1-EXP(-'DGL 4'!$B$28*D264))</f>
        <v>38779.855613825508</v>
      </c>
      <c r="M264" s="21">
        <f>(L264+Systeme!$S$17)/Systeme!$S$14</f>
        <v>19.389927806912755</v>
      </c>
      <c r="O264" s="8">
        <f>('DGL 4'!$P$15/'DGL 4'!$B$26)*(1-EXP(-'DGL 4'!$B$26*D264)) + ('DGL 4'!$P$16/'DGL 4'!$B$27)*(1-EXP(-'DGL 4'!$B$27*D264))+ ('DGL 4'!$P$17/'DGL 4'!$B$28)*(1-EXP(-'DGL 4'!$B$28*D264))</f>
        <v>100831.62517181231</v>
      </c>
      <c r="P264" s="21">
        <f>(O264+Systeme!$AA$17)/Systeme!$AA$14</f>
        <v>50.415812585906153</v>
      </c>
    </row>
    <row r="265" spans="1:16" x14ac:dyDescent="0.25">
      <c r="A265" s="4">
        <f t="shared" si="4"/>
        <v>263</v>
      </c>
      <c r="D265" s="19">
        <f>A265*0.001 *Systeme!$G$4</f>
        <v>26.3</v>
      </c>
      <c r="F265" s="8">
        <f>('DGL 4'!$P$3/'DGL 4'!$B$26)*(1-EXP(-'DGL 4'!$B$26*D265)) + ('DGL 4'!$P$4/'DGL 4'!$B$27)*(1-EXP(-'DGL 4'!$B$27*D265))+ ('DGL 4'!$P$5/'DGL 4'!$B$28)*(1-EXP(-'DGL 4'!$B$28*D265))</f>
        <v>-181276.38496885367</v>
      </c>
      <c r="G265" s="21">
        <f>(F265+Systeme!$C$17)/Systeme!$C$14</f>
        <v>9.3618075155731635</v>
      </c>
      <c r="I265" s="8">
        <f>('DGL 4'!$P$7/'DGL 4'!$B$26)*(1-EXP(-'DGL 4'!$B$26*D265)) + ('DGL 4'!$P$8/'DGL 4'!$B$27)*(1-EXP(-'DGL 4'!$B$27*D265))+ ('DGL 4'!$P$9/'DGL 4'!$B$28)*(1-EXP(-'DGL 4'!$B$28*D265))</f>
        <v>41391.686331591452</v>
      </c>
      <c r="J265" s="21">
        <f>(I265+Systeme!$K$17)/Systeme!$K$14</f>
        <v>20.695843165795726</v>
      </c>
      <c r="L265" s="8">
        <f>('DGL 4'!$P$11/'DGL 4'!$B$26)*(1-EXP(-'DGL 4'!$B$26*D265)) + ('DGL 4'!$P$12/'DGL 4'!$B$27)*(1-EXP(-'DGL 4'!$B$27*D265))+ ('DGL 4'!$P$13/'DGL 4'!$B$28)*(1-EXP(-'DGL 4'!$B$28*D265))</f>
        <v>38665.854906704044</v>
      </c>
      <c r="M265" s="21">
        <f>(L265+Systeme!$S$17)/Systeme!$S$14</f>
        <v>19.332927453352021</v>
      </c>
      <c r="O265" s="8">
        <f>('DGL 4'!$P$15/'DGL 4'!$B$26)*(1-EXP(-'DGL 4'!$B$26*D265)) + ('DGL 4'!$P$16/'DGL 4'!$B$27)*(1-EXP(-'DGL 4'!$B$27*D265))+ ('DGL 4'!$P$17/'DGL 4'!$B$28)*(1-EXP(-'DGL 4'!$B$28*D265))</f>
        <v>101218.84373055823</v>
      </c>
      <c r="P265" s="21">
        <f>(O265+Systeme!$AA$17)/Systeme!$AA$14</f>
        <v>50.609421865279117</v>
      </c>
    </row>
    <row r="266" spans="1:16" x14ac:dyDescent="0.25">
      <c r="A266" s="4">
        <f t="shared" si="4"/>
        <v>264</v>
      </c>
      <c r="D266" s="19">
        <f>A266*0.001 *Systeme!$G$4</f>
        <v>26.400000000000002</v>
      </c>
      <c r="F266" s="8">
        <f>('DGL 4'!$P$3/'DGL 4'!$B$26)*(1-EXP(-'DGL 4'!$B$26*D266)) + ('DGL 4'!$P$4/'DGL 4'!$B$27)*(1-EXP(-'DGL 4'!$B$27*D266))+ ('DGL 4'!$P$5/'DGL 4'!$B$28)*(1-EXP(-'DGL 4'!$B$28*D266))</f>
        <v>-181421.56580422958</v>
      </c>
      <c r="G266" s="21">
        <f>(F266+Systeme!$C$17)/Systeme!$C$14</f>
        <v>9.2892170978852082</v>
      </c>
      <c r="I266" s="8">
        <f>('DGL 4'!$P$7/'DGL 4'!$B$26)*(1-EXP(-'DGL 4'!$B$26*D266)) + ('DGL 4'!$P$8/'DGL 4'!$B$27)*(1-EXP(-'DGL 4'!$B$27*D266))+ ('DGL 4'!$P$9/'DGL 4'!$B$28)*(1-EXP(-'DGL 4'!$B$28*D266))</f>
        <v>41264.91665756765</v>
      </c>
      <c r="J266" s="21">
        <f>(I266+Systeme!$K$17)/Systeme!$K$14</f>
        <v>20.632458328783827</v>
      </c>
      <c r="L266" s="8">
        <f>('DGL 4'!$P$11/'DGL 4'!$B$26)*(1-EXP(-'DGL 4'!$B$26*D266)) + ('DGL 4'!$P$12/'DGL 4'!$B$27)*(1-EXP(-'DGL 4'!$B$27*D266))+ ('DGL 4'!$P$13/'DGL 4'!$B$28)*(1-EXP(-'DGL 4'!$B$28*D266))</f>
        <v>38551.727542624096</v>
      </c>
      <c r="M266" s="21">
        <f>(L266+Systeme!$S$17)/Systeme!$S$14</f>
        <v>19.275863771312046</v>
      </c>
      <c r="O266" s="8">
        <f>('DGL 4'!$P$15/'DGL 4'!$B$26)*(1-EXP(-'DGL 4'!$B$26*D266)) + ('DGL 4'!$P$16/'DGL 4'!$B$27)*(1-EXP(-'DGL 4'!$B$27*D266))+ ('DGL 4'!$P$17/'DGL 4'!$B$28)*(1-EXP(-'DGL 4'!$B$28*D266))</f>
        <v>101604.92160403787</v>
      </c>
      <c r="P266" s="21">
        <f>(O266+Systeme!$AA$17)/Systeme!$AA$14</f>
        <v>50.802460802018935</v>
      </c>
    </row>
    <row r="267" spans="1:16" x14ac:dyDescent="0.25">
      <c r="A267" s="4">
        <f t="shared" si="4"/>
        <v>265</v>
      </c>
      <c r="D267" s="19">
        <f>A267*0.001 *Systeme!$G$4</f>
        <v>26.5</v>
      </c>
      <c r="F267" s="8">
        <f>('DGL 4'!$P$3/'DGL 4'!$B$26)*(1-EXP(-'DGL 4'!$B$26*D267)) + ('DGL 4'!$P$4/'DGL 4'!$B$27)*(1-EXP(-'DGL 4'!$B$27*D267))+ ('DGL 4'!$P$5/'DGL 4'!$B$28)*(1-EXP(-'DGL 4'!$B$28*D267))</f>
        <v>-181565.42823321701</v>
      </c>
      <c r="G267" s="21">
        <f>(F267+Systeme!$C$17)/Systeme!$C$14</f>
        <v>9.2172858833914937</v>
      </c>
      <c r="I267" s="8">
        <f>('DGL 4'!$P$7/'DGL 4'!$B$26)*(1-EXP(-'DGL 4'!$B$26*D267)) + ('DGL 4'!$P$8/'DGL 4'!$B$27)*(1-EXP(-'DGL 4'!$B$27*D267))+ ('DGL 4'!$P$9/'DGL 4'!$B$28)*(1-EXP(-'DGL 4'!$B$28*D267))</f>
        <v>41138.089708255735</v>
      </c>
      <c r="J267" s="21">
        <f>(I267+Systeme!$K$17)/Systeme!$K$14</f>
        <v>20.569044854127867</v>
      </c>
      <c r="L267" s="8">
        <f>('DGL 4'!$P$11/'DGL 4'!$B$26)*(1-EXP(-'DGL 4'!$B$26*D267)) + ('DGL 4'!$P$12/'DGL 4'!$B$27)*(1-EXP(-'DGL 4'!$B$27*D267))+ ('DGL 4'!$P$13/'DGL 4'!$B$28)*(1-EXP(-'DGL 4'!$B$28*D267))</f>
        <v>38437.480961873764</v>
      </c>
      <c r="M267" s="21">
        <f>(L267+Systeme!$S$17)/Systeme!$S$14</f>
        <v>19.21874048093688</v>
      </c>
      <c r="O267" s="8">
        <f>('DGL 4'!$P$15/'DGL 4'!$B$26)*(1-EXP(-'DGL 4'!$B$26*D267)) + ('DGL 4'!$P$16/'DGL 4'!$B$27)*(1-EXP(-'DGL 4'!$B$27*D267))+ ('DGL 4'!$P$17/'DGL 4'!$B$28)*(1-EXP(-'DGL 4'!$B$28*D267))</f>
        <v>101989.85756308754</v>
      </c>
      <c r="P267" s="21">
        <f>(O267+Systeme!$AA$17)/Systeme!$AA$14</f>
        <v>50.99492878154377</v>
      </c>
    </row>
    <row r="268" spans="1:16" x14ac:dyDescent="0.25">
      <c r="A268" s="4">
        <f t="shared" si="4"/>
        <v>266</v>
      </c>
      <c r="D268" s="19">
        <f>A268*0.001 *Systeme!$G$4</f>
        <v>26.6</v>
      </c>
      <c r="F268" s="8">
        <f>('DGL 4'!$P$3/'DGL 4'!$B$26)*(1-EXP(-'DGL 4'!$B$26*D268)) + ('DGL 4'!$P$4/'DGL 4'!$B$27)*(1-EXP(-'DGL 4'!$B$27*D268))+ ('DGL 4'!$P$5/'DGL 4'!$B$28)*(1-EXP(-'DGL 4'!$B$28*D268))</f>
        <v>-181707.98542767426</v>
      </c>
      <c r="G268" s="21">
        <f>(F268+Systeme!$C$17)/Systeme!$C$14</f>
        <v>9.1460072861628721</v>
      </c>
      <c r="I268" s="8">
        <f>('DGL 4'!$P$7/'DGL 4'!$B$26)*(1-EXP(-'DGL 4'!$B$26*D268)) + ('DGL 4'!$P$8/'DGL 4'!$B$27)*(1-EXP(-'DGL 4'!$B$27*D268))+ ('DGL 4'!$P$9/'DGL 4'!$B$28)*(1-EXP(-'DGL 4'!$B$28*D268))</f>
        <v>41011.212478288682</v>
      </c>
      <c r="J268" s="21">
        <f>(I268+Systeme!$K$17)/Systeme!$K$14</f>
        <v>20.505606239144342</v>
      </c>
      <c r="L268" s="8">
        <f>('DGL 4'!$P$11/'DGL 4'!$B$26)*(1-EXP(-'DGL 4'!$B$26*D268)) + ('DGL 4'!$P$12/'DGL 4'!$B$27)*(1-EXP(-'DGL 4'!$B$27*D268))+ ('DGL 4'!$P$13/'DGL 4'!$B$28)*(1-EXP(-'DGL 4'!$B$28*D268))</f>
        <v>38323.122496978962</v>
      </c>
      <c r="M268" s="21">
        <f>(L268+Systeme!$S$17)/Systeme!$S$14</f>
        <v>19.16156124848948</v>
      </c>
      <c r="O268" s="8">
        <f>('DGL 4'!$P$15/'DGL 4'!$B$26)*(1-EXP(-'DGL 4'!$B$26*D268)) + ('DGL 4'!$P$16/'DGL 4'!$B$27)*(1-EXP(-'DGL 4'!$B$27*D268))+ ('DGL 4'!$P$17/'DGL 4'!$B$28)*(1-EXP(-'DGL 4'!$B$28*D268))</f>
        <v>102373.65045240664</v>
      </c>
      <c r="P268" s="21">
        <f>(O268+Systeme!$AA$17)/Systeme!$AA$14</f>
        <v>51.186825226203318</v>
      </c>
    </row>
    <row r="269" spans="1:16" x14ac:dyDescent="0.25">
      <c r="A269" s="4">
        <f t="shared" si="4"/>
        <v>267</v>
      </c>
      <c r="D269" s="19">
        <f>A269*0.001 *Systeme!$G$4</f>
        <v>26.700000000000003</v>
      </c>
      <c r="F269" s="8">
        <f>('DGL 4'!$P$3/'DGL 4'!$B$26)*(1-EXP(-'DGL 4'!$B$26*D269)) + ('DGL 4'!$P$4/'DGL 4'!$B$27)*(1-EXP(-'DGL 4'!$B$27*D269))+ ('DGL 4'!$P$5/'DGL 4'!$B$28)*(1-EXP(-'DGL 4'!$B$28*D269))</f>
        <v>-181849.25042148953</v>
      </c>
      <c r="G269" s="21">
        <f>(F269+Systeme!$C$17)/Systeme!$C$14</f>
        <v>9.0753747892552354</v>
      </c>
      <c r="I269" s="8">
        <f>('DGL 4'!$P$7/'DGL 4'!$B$26)*(1-EXP(-'DGL 4'!$B$26*D269)) + ('DGL 4'!$P$8/'DGL 4'!$B$27)*(1-EXP(-'DGL 4'!$B$27*D269))+ ('DGL 4'!$P$9/'DGL 4'!$B$28)*(1-EXP(-'DGL 4'!$B$28*D269))</f>
        <v>40884.291858009485</v>
      </c>
      <c r="J269" s="21">
        <f>(I269+Systeme!$K$17)/Systeme!$K$14</f>
        <v>20.442145929004742</v>
      </c>
      <c r="L269" s="8">
        <f>('DGL 4'!$P$11/'DGL 4'!$B$26)*(1-EXP(-'DGL 4'!$B$26*D269)) + ('DGL 4'!$P$12/'DGL 4'!$B$27)*(1-EXP(-'DGL 4'!$B$27*D269))+ ('DGL 4'!$P$13/'DGL 4'!$B$28)*(1-EXP(-'DGL 4'!$B$28*D269))</f>
        <v>38208.659373993563</v>
      </c>
      <c r="M269" s="21">
        <f>(L269+Systeme!$S$17)/Systeme!$S$14</f>
        <v>19.104329686996781</v>
      </c>
      <c r="O269" s="8">
        <f>('DGL 4'!$P$15/'DGL 4'!$B$26)*(1-EXP(-'DGL 4'!$B$26*D269)) + ('DGL 4'!$P$16/'DGL 4'!$B$27)*(1-EXP(-'DGL 4'!$B$27*D269))+ ('DGL 4'!$P$17/'DGL 4'!$B$28)*(1-EXP(-'DGL 4'!$B$28*D269))</f>
        <v>102756.29918948651</v>
      </c>
      <c r="P269" s="21">
        <f>(O269+Systeme!$AA$17)/Systeme!$AA$14</f>
        <v>51.378149594743256</v>
      </c>
    </row>
    <row r="270" spans="1:16" x14ac:dyDescent="0.25">
      <c r="A270" s="4">
        <f t="shared" si="4"/>
        <v>268</v>
      </c>
      <c r="D270" s="19">
        <f>A270*0.001 *Systeme!$G$4</f>
        <v>26.8</v>
      </c>
      <c r="F270" s="8">
        <f>('DGL 4'!$P$3/'DGL 4'!$B$26)*(1-EXP(-'DGL 4'!$B$26*D270)) + ('DGL 4'!$P$4/'DGL 4'!$B$27)*(1-EXP(-'DGL 4'!$B$27*D270))+ ('DGL 4'!$P$5/'DGL 4'!$B$28)*(1-EXP(-'DGL 4'!$B$28*D270))</f>
        <v>-181989.23611205744</v>
      </c>
      <c r="G270" s="21">
        <f>(F270+Systeme!$C$17)/Systeme!$C$14</f>
        <v>9.0053819439712832</v>
      </c>
      <c r="I270" s="8">
        <f>('DGL 4'!$P$7/'DGL 4'!$B$26)*(1-EXP(-'DGL 4'!$B$26*D270)) + ('DGL 4'!$P$8/'DGL 4'!$B$27)*(1-EXP(-'DGL 4'!$B$27*D270))+ ('DGL 4'!$P$9/'DGL 4'!$B$28)*(1-EXP(-'DGL 4'!$B$28*D270))</f>
        <v>40757.334634729981</v>
      </c>
      <c r="J270" s="21">
        <f>(I270+Systeme!$K$17)/Systeme!$K$14</f>
        <v>20.378667317364989</v>
      </c>
      <c r="L270" s="8">
        <f>('DGL 4'!$P$11/'DGL 4'!$B$26)*(1-EXP(-'DGL 4'!$B$26*D270)) + ('DGL 4'!$P$12/'DGL 4'!$B$27)*(1-EXP(-'DGL 4'!$B$27*D270))+ ('DGL 4'!$P$13/'DGL 4'!$B$28)*(1-EXP(-'DGL 4'!$B$28*D270))</f>
        <v>38094.098713775209</v>
      </c>
      <c r="M270" s="21">
        <f>(L270+Systeme!$S$17)/Systeme!$S$14</f>
        <v>19.047049356887605</v>
      </c>
      <c r="O270" s="8">
        <f>('DGL 4'!$P$15/'DGL 4'!$B$26)*(1-EXP(-'DGL 4'!$B$26*D270)) + ('DGL 4'!$P$16/'DGL 4'!$B$27)*(1-EXP(-'DGL 4'!$B$27*D270))+ ('DGL 4'!$P$17/'DGL 4'!$B$28)*(1-EXP(-'DGL 4'!$B$28*D270))</f>
        <v>103137.80276355226</v>
      </c>
      <c r="P270" s="21">
        <f>(O270+Systeme!$AA$17)/Systeme!$AA$14</f>
        <v>51.568901381776129</v>
      </c>
    </row>
    <row r="271" spans="1:16" x14ac:dyDescent="0.25">
      <c r="A271" s="4">
        <f t="shared" si="4"/>
        <v>269</v>
      </c>
      <c r="D271" s="19">
        <f>A271*0.001 *Systeme!$G$4</f>
        <v>26.900000000000002</v>
      </c>
      <c r="F271" s="8">
        <f>('DGL 4'!$P$3/'DGL 4'!$B$26)*(1-EXP(-'DGL 4'!$B$26*D271)) + ('DGL 4'!$P$4/'DGL 4'!$B$27)*(1-EXP(-'DGL 4'!$B$27*D271))+ ('DGL 4'!$P$5/'DGL 4'!$B$28)*(1-EXP(-'DGL 4'!$B$28*D271))</f>
        <v>-182127.95526173845</v>
      </c>
      <c r="G271" s="21">
        <f>(F271+Systeme!$C$17)/Systeme!$C$14</f>
        <v>8.936022369130777</v>
      </c>
      <c r="I271" s="8">
        <f>('DGL 4'!$P$7/'DGL 4'!$B$26)*(1-EXP(-'DGL 4'!$B$26*D271)) + ('DGL 4'!$P$8/'DGL 4'!$B$27)*(1-EXP(-'DGL 4'!$B$27*D271))+ ('DGL 4'!$P$9/'DGL 4'!$B$28)*(1-EXP(-'DGL 4'!$B$28*D271))</f>
        <v>40630.347493975249</v>
      </c>
      <c r="J271" s="21">
        <f>(I271+Systeme!$K$17)/Systeme!$K$14</f>
        <v>20.315173746987625</v>
      </c>
      <c r="L271" s="8">
        <f>('DGL 4'!$P$11/'DGL 4'!$B$26)*(1-EXP(-'DGL 4'!$B$26*D271)) + ('DGL 4'!$P$12/'DGL 4'!$B$27)*(1-EXP(-'DGL 4'!$B$27*D271))+ ('DGL 4'!$P$13/'DGL 4'!$B$28)*(1-EXP(-'DGL 4'!$B$28*D271))</f>
        <v>37979.447533246479</v>
      </c>
      <c r="M271" s="21">
        <f>(L271+Systeme!$S$17)/Systeme!$S$14</f>
        <v>18.989723766623239</v>
      </c>
      <c r="O271" s="8">
        <f>('DGL 4'!$P$15/'DGL 4'!$B$26)*(1-EXP(-'DGL 4'!$B$26*D271)) + ('DGL 4'!$P$16/'DGL 4'!$B$27)*(1-EXP(-'DGL 4'!$B$27*D271))+ ('DGL 4'!$P$17/'DGL 4'!$B$28)*(1-EXP(-'DGL 4'!$B$28*D271))</f>
        <v>103518.16023451675</v>
      </c>
      <c r="P271" s="21">
        <f>(O271+Systeme!$AA$17)/Systeme!$AA$14</f>
        <v>51.759080117258371</v>
      </c>
    </row>
    <row r="272" spans="1:16" x14ac:dyDescent="0.25">
      <c r="A272" s="4">
        <f t="shared" si="4"/>
        <v>270</v>
      </c>
      <c r="D272" s="19">
        <f>A272*0.001 *Systeme!$G$4</f>
        <v>27</v>
      </c>
      <c r="F272" s="8">
        <f>('DGL 4'!$P$3/'DGL 4'!$B$26)*(1-EXP(-'DGL 4'!$B$26*D272)) + ('DGL 4'!$P$4/'DGL 4'!$B$27)*(1-EXP(-'DGL 4'!$B$27*D272))+ ('DGL 4'!$P$5/'DGL 4'!$B$28)*(1-EXP(-'DGL 4'!$B$28*D272))</f>
        <v>-182265.42049930349</v>
      </c>
      <c r="G272" s="21">
        <f>(F272+Systeme!$C$17)/Systeme!$C$14</f>
        <v>8.8672897503482524</v>
      </c>
      <c r="I272" s="8">
        <f>('DGL 4'!$P$7/'DGL 4'!$B$26)*(1-EXP(-'DGL 4'!$B$26*D272)) + ('DGL 4'!$P$8/'DGL 4'!$B$27)*(1-EXP(-'DGL 4'!$B$27*D272))+ ('DGL 4'!$P$9/'DGL 4'!$B$28)*(1-EXP(-'DGL 4'!$B$28*D272))</f>
        <v>40503.337020713676</v>
      </c>
      <c r="J272" s="21">
        <f>(I272+Systeme!$K$17)/Systeme!$K$14</f>
        <v>20.251668510356836</v>
      </c>
      <c r="L272" s="8">
        <f>('DGL 4'!$P$11/'DGL 4'!$B$26)*(1-EXP(-'DGL 4'!$B$26*D272)) + ('DGL 4'!$P$12/'DGL 4'!$B$27)*(1-EXP(-'DGL 4'!$B$27*D272))+ ('DGL 4'!$P$13/'DGL 4'!$B$28)*(1-EXP(-'DGL 4'!$B$28*D272))</f>
        <v>37864.712746642108</v>
      </c>
      <c r="M272" s="21">
        <f>(L272+Systeme!$S$17)/Systeme!$S$14</f>
        <v>18.932356373321053</v>
      </c>
      <c r="O272" s="8">
        <f>('DGL 4'!$P$15/'DGL 4'!$B$26)*(1-EXP(-'DGL 4'!$B$26*D272)) + ('DGL 4'!$P$16/'DGL 4'!$B$27)*(1-EXP(-'DGL 4'!$B$27*D272))+ ('DGL 4'!$P$17/'DGL 4'!$B$28)*(1-EXP(-'DGL 4'!$B$28*D272))</f>
        <v>103897.37073194771</v>
      </c>
      <c r="P272" s="21">
        <f>(O272+Systeme!$AA$17)/Systeme!$AA$14</f>
        <v>51.948685365973859</v>
      </c>
    </row>
    <row r="273" spans="1:16" x14ac:dyDescent="0.25">
      <c r="A273" s="4">
        <f t="shared" si="4"/>
        <v>271</v>
      </c>
      <c r="D273" s="19">
        <f>A273*0.001 *Systeme!$G$4</f>
        <v>27.1</v>
      </c>
      <c r="F273" s="8">
        <f>('DGL 4'!$P$3/'DGL 4'!$B$26)*(1-EXP(-'DGL 4'!$B$26*D273)) + ('DGL 4'!$P$4/'DGL 4'!$B$27)*(1-EXP(-'DGL 4'!$B$27*D273))+ ('DGL 4'!$P$5/'DGL 4'!$B$28)*(1-EXP(-'DGL 4'!$B$28*D273))</f>
        <v>-182401.64432136263</v>
      </c>
      <c r="G273" s="21">
        <f>(F273+Systeme!$C$17)/Systeme!$C$14</f>
        <v>8.7991778393186841</v>
      </c>
      <c r="I273" s="8">
        <f>('DGL 4'!$P$7/'DGL 4'!$B$26)*(1-EXP(-'DGL 4'!$B$26*D273)) + ('DGL 4'!$P$8/'DGL 4'!$B$27)*(1-EXP(-'DGL 4'!$B$27*D273))+ ('DGL 4'!$P$9/'DGL 4'!$B$28)*(1-EXP(-'DGL 4'!$B$28*D273))</f>
        <v>40376.309700573547</v>
      </c>
      <c r="J273" s="21">
        <f>(I273+Systeme!$K$17)/Systeme!$K$14</f>
        <v>20.188154850286775</v>
      </c>
      <c r="L273" s="8">
        <f>('DGL 4'!$P$11/'DGL 4'!$B$26)*(1-EXP(-'DGL 4'!$B$26*D273)) + ('DGL 4'!$P$12/'DGL 4'!$B$27)*(1-EXP(-'DGL 4'!$B$27*D273))+ ('DGL 4'!$P$13/'DGL 4'!$B$28)*(1-EXP(-'DGL 4'!$B$28*D273))</f>
        <v>37749.901166741925</v>
      </c>
      <c r="M273" s="21">
        <f>(L273+Systeme!$S$17)/Systeme!$S$14</f>
        <v>18.874950583370964</v>
      </c>
      <c r="O273" s="8">
        <f>('DGL 4'!$P$15/'DGL 4'!$B$26)*(1-EXP(-'DGL 4'!$B$26*D273)) + ('DGL 4'!$P$16/'DGL 4'!$B$27)*(1-EXP(-'DGL 4'!$B$27*D273))+ ('DGL 4'!$P$17/'DGL 4'!$B$28)*(1-EXP(-'DGL 4'!$B$28*D273))</f>
        <v>104275.43345404716</v>
      </c>
      <c r="P273" s="21">
        <f>(O273+Systeme!$AA$17)/Systeme!$AA$14</f>
        <v>52.13771672702358</v>
      </c>
    </row>
    <row r="274" spans="1:16" x14ac:dyDescent="0.25">
      <c r="A274" s="4">
        <f t="shared" si="4"/>
        <v>272</v>
      </c>
      <c r="D274" s="19">
        <f>A274*0.001 *Systeme!$G$4</f>
        <v>27.200000000000003</v>
      </c>
      <c r="F274" s="8">
        <f>('DGL 4'!$P$3/'DGL 4'!$B$26)*(1-EXP(-'DGL 4'!$B$26*D274)) + ('DGL 4'!$P$4/'DGL 4'!$B$27)*(1-EXP(-'DGL 4'!$B$27*D274))+ ('DGL 4'!$P$5/'DGL 4'!$B$28)*(1-EXP(-'DGL 4'!$B$28*D274))</f>
        <v>-182536.63909377827</v>
      </c>
      <c r="G274" s="21">
        <f>(F274+Systeme!$C$17)/Systeme!$C$14</f>
        <v>8.7316804531108652</v>
      </c>
      <c r="I274" s="8">
        <f>('DGL 4'!$P$7/'DGL 4'!$B$26)*(1-EXP(-'DGL 4'!$B$26*D274)) + ('DGL 4'!$P$8/'DGL 4'!$B$27)*(1-EXP(-'DGL 4'!$B$27*D274))+ ('DGL 4'!$P$9/'DGL 4'!$B$28)*(1-EXP(-'DGL 4'!$B$28*D274))</f>
        <v>40249.271921045642</v>
      </c>
      <c r="J274" s="21">
        <f>(I274+Systeme!$K$17)/Systeme!$K$14</f>
        <v>20.12463596052282</v>
      </c>
      <c r="L274" s="8">
        <f>('DGL 4'!$P$11/'DGL 4'!$B$26)*(1-EXP(-'DGL 4'!$B$26*D274)) + ('DGL 4'!$P$12/'DGL 4'!$B$27)*(1-EXP(-'DGL 4'!$B$27*D274))+ ('DGL 4'!$P$13/'DGL 4'!$B$28)*(1-EXP(-'DGL 4'!$B$28*D274))</f>
        <v>37635.019506090015</v>
      </c>
      <c r="M274" s="21">
        <f>(L274+Systeme!$S$17)/Systeme!$S$14</f>
        <v>18.817509753045009</v>
      </c>
      <c r="O274" s="8">
        <f>('DGL 4'!$P$15/'DGL 4'!$B$26)*(1-EXP(-'DGL 4'!$B$26*D274)) + ('DGL 4'!$P$16/'DGL 4'!$B$27)*(1-EXP(-'DGL 4'!$B$27*D274))+ ('DGL 4'!$P$17/'DGL 4'!$B$28)*(1-EXP(-'DGL 4'!$B$28*D274))</f>
        <v>104652.34766664263</v>
      </c>
      <c r="P274" s="21">
        <f>(O274+Systeme!$AA$17)/Systeme!$AA$14</f>
        <v>52.326173833321313</v>
      </c>
    </row>
    <row r="275" spans="1:16" x14ac:dyDescent="0.25">
      <c r="A275" s="4">
        <f t="shared" si="4"/>
        <v>273</v>
      </c>
      <c r="D275" s="19">
        <f>A275*0.001 *Systeme!$G$4</f>
        <v>27.3</v>
      </c>
      <c r="F275" s="8">
        <f>('DGL 4'!$P$3/'DGL 4'!$B$26)*(1-EXP(-'DGL 4'!$B$26*D275)) + ('DGL 4'!$P$4/'DGL 4'!$B$27)*(1-EXP(-'DGL 4'!$B$27*D275))+ ('DGL 4'!$P$5/'DGL 4'!$B$28)*(1-EXP(-'DGL 4'!$B$28*D275))</f>
        <v>-182670.41705306308</v>
      </c>
      <c r="G275" s="21">
        <f>(F275+Systeme!$C$17)/Systeme!$C$14</f>
        <v>8.6647914734684601</v>
      </c>
      <c r="I275" s="8">
        <f>('DGL 4'!$P$7/'DGL 4'!$B$26)*(1-EXP(-'DGL 4'!$B$26*D275)) + ('DGL 4'!$P$8/'DGL 4'!$B$27)*(1-EXP(-'DGL 4'!$B$27*D275))+ ('DGL 4'!$P$9/'DGL 4'!$B$28)*(1-EXP(-'DGL 4'!$B$28*D275))</f>
        <v>40122.229972672081</v>
      </c>
      <c r="J275" s="21">
        <f>(I275+Systeme!$K$17)/Systeme!$K$14</f>
        <v>20.06111498633604</v>
      </c>
      <c r="L275" s="8">
        <f>('DGL 4'!$P$11/'DGL 4'!$B$26)*(1-EXP(-'DGL 4'!$B$26*D275)) + ('DGL 4'!$P$12/'DGL 4'!$B$27)*(1-EXP(-'DGL 4'!$B$27*D275))+ ('DGL 4'!$P$13/'DGL 4'!$B$28)*(1-EXP(-'DGL 4'!$B$28*D275))</f>
        <v>37520.07437819989</v>
      </c>
      <c r="M275" s="21">
        <f>(L275+Systeme!$S$17)/Systeme!$S$14</f>
        <v>18.760037189099943</v>
      </c>
      <c r="O275" s="8">
        <f>('DGL 4'!$P$15/'DGL 4'!$B$26)*(1-EXP(-'DGL 4'!$B$26*D275)) + ('DGL 4'!$P$16/'DGL 4'!$B$27)*(1-EXP(-'DGL 4'!$B$27*D275))+ ('DGL 4'!$P$17/'DGL 4'!$B$28)*(1-EXP(-'DGL 4'!$B$28*D275))</f>
        <v>105028.11270219114</v>
      </c>
      <c r="P275" s="21">
        <f>(O275+Systeme!$AA$17)/Systeme!$AA$14</f>
        <v>52.514056351095569</v>
      </c>
    </row>
    <row r="276" spans="1:16" x14ac:dyDescent="0.25">
      <c r="A276" s="4">
        <f t="shared" si="4"/>
        <v>274</v>
      </c>
      <c r="D276" s="19">
        <f>A276*0.001 *Systeme!$G$4</f>
        <v>27.400000000000002</v>
      </c>
      <c r="F276" s="8">
        <f>('DGL 4'!$P$3/'DGL 4'!$B$26)*(1-EXP(-'DGL 4'!$B$26*D276)) + ('DGL 4'!$P$4/'DGL 4'!$B$27)*(1-EXP(-'DGL 4'!$B$27*D276))+ ('DGL 4'!$P$5/'DGL 4'!$B$28)*(1-EXP(-'DGL 4'!$B$28*D276))</f>
        <v>-182802.99030776316</v>
      </c>
      <c r="G276" s="21">
        <f>(F276+Systeme!$C$17)/Systeme!$C$14</f>
        <v>8.5985048461184199</v>
      </c>
      <c r="I276" s="8">
        <f>('DGL 4'!$P$7/'DGL 4'!$B$26)*(1-EXP(-'DGL 4'!$B$26*D276)) + ('DGL 4'!$P$8/'DGL 4'!$B$27)*(1-EXP(-'DGL 4'!$B$27*D276))+ ('DGL 4'!$P$9/'DGL 4'!$B$28)*(1-EXP(-'DGL 4'!$B$28*D276))</f>
        <v>39995.190050222111</v>
      </c>
      <c r="J276" s="21">
        <f>(I276+Systeme!$K$17)/Systeme!$K$14</f>
        <v>19.997595025111057</v>
      </c>
      <c r="L276" s="8">
        <f>('DGL 4'!$P$11/'DGL 4'!$B$26)*(1-EXP(-'DGL 4'!$B$26*D276)) + ('DGL 4'!$P$12/'DGL 4'!$B$27)*(1-EXP(-'DGL 4'!$B$27*D276))+ ('DGL 4'!$P$13/'DGL 4'!$B$28)*(1-EXP(-'DGL 4'!$B$28*D276))</f>
        <v>37405.072298746411</v>
      </c>
      <c r="M276" s="21">
        <f>(L276+Systeme!$S$17)/Systeme!$S$14</f>
        <v>18.702536149373206</v>
      </c>
      <c r="O276" s="8">
        <f>('DGL 4'!$P$15/'DGL 4'!$B$26)*(1-EXP(-'DGL 4'!$B$26*D276)) + ('DGL 4'!$P$16/'DGL 4'!$B$27)*(1-EXP(-'DGL 4'!$B$27*D276))+ ('DGL 4'!$P$17/'DGL 4'!$B$28)*(1-EXP(-'DGL 4'!$B$28*D276))</f>
        <v>105402.72795879465</v>
      </c>
      <c r="P276" s="21">
        <f>(O276+Systeme!$AA$17)/Systeme!$AA$14</f>
        <v>52.701363979397328</v>
      </c>
    </row>
    <row r="277" spans="1:16" x14ac:dyDescent="0.25">
      <c r="A277" s="4">
        <f t="shared" si="4"/>
        <v>275</v>
      </c>
      <c r="D277" s="19">
        <f>A277*0.001 *Systeme!$G$4</f>
        <v>27.500000000000004</v>
      </c>
      <c r="F277" s="8">
        <f>('DGL 4'!$P$3/'DGL 4'!$B$26)*(1-EXP(-'DGL 4'!$B$26*D277)) + ('DGL 4'!$P$4/'DGL 4'!$B$27)*(1-EXP(-'DGL 4'!$B$27*D277))+ ('DGL 4'!$P$5/'DGL 4'!$B$28)*(1-EXP(-'DGL 4'!$B$28*D277))</f>
        <v>-182934.37083982583</v>
      </c>
      <c r="G277" s="21">
        <f>(F277+Systeme!$C$17)/Systeme!$C$14</f>
        <v>8.5328145800870843</v>
      </c>
      <c r="I277" s="8">
        <f>('DGL 4'!$P$7/'DGL 4'!$B$26)*(1-EXP(-'DGL 4'!$B$26*D277)) + ('DGL 4'!$P$8/'DGL 4'!$B$27)*(1-EXP(-'DGL 4'!$B$27*D277))+ ('DGL 4'!$P$9/'DGL 4'!$B$28)*(1-EXP(-'DGL 4'!$B$28*D277))</f>
        <v>39868.158253854243</v>
      </c>
      <c r="J277" s="21">
        <f>(I277+Systeme!$K$17)/Systeme!$K$14</f>
        <v>19.93407912692712</v>
      </c>
      <c r="L277" s="8">
        <f>('DGL 4'!$P$11/'DGL 4'!$B$26)*(1-EXP(-'DGL 4'!$B$26*D277)) + ('DGL 4'!$P$12/'DGL 4'!$B$27)*(1-EXP(-'DGL 4'!$B$27*D277))+ ('DGL 4'!$P$13/'DGL 4'!$B$28)*(1-EXP(-'DGL 4'!$B$28*D277))</f>
        <v>37290.01968674401</v>
      </c>
      <c r="M277" s="21">
        <f>(L277+Systeme!$S$17)/Systeme!$S$14</f>
        <v>18.645009843372005</v>
      </c>
      <c r="O277" s="8">
        <f>('DGL 4'!$P$15/'DGL 4'!$B$26)*(1-EXP(-'DGL 4'!$B$26*D277)) + ('DGL 4'!$P$16/'DGL 4'!$B$27)*(1-EXP(-'DGL 4'!$B$27*D277))+ ('DGL 4'!$P$17/'DGL 4'!$B$28)*(1-EXP(-'DGL 4'!$B$28*D277))</f>
        <v>105776.19289922764</v>
      </c>
      <c r="P277" s="21">
        <f>(O277+Systeme!$AA$17)/Systeme!$AA$14</f>
        <v>52.888096449613819</v>
      </c>
    </row>
    <row r="278" spans="1:16" x14ac:dyDescent="0.25">
      <c r="A278" s="4">
        <f t="shared" si="4"/>
        <v>276</v>
      </c>
      <c r="D278" s="19">
        <f>A278*0.001 *Systeme!$G$4</f>
        <v>27.6</v>
      </c>
      <c r="F278" s="8">
        <f>('DGL 4'!$P$3/'DGL 4'!$B$26)*(1-EXP(-'DGL 4'!$B$26*D278)) + ('DGL 4'!$P$4/'DGL 4'!$B$27)*(1-EXP(-'DGL 4'!$B$27*D278))+ ('DGL 4'!$P$5/'DGL 4'!$B$28)*(1-EXP(-'DGL 4'!$B$28*D278))</f>
        <v>-183064.57050595299</v>
      </c>
      <c r="G278" s="21">
        <f>(F278+Systeme!$C$17)/Systeme!$C$14</f>
        <v>8.467714747023507</v>
      </c>
      <c r="I278" s="8">
        <f>('DGL 4'!$P$7/'DGL 4'!$B$26)*(1-EXP(-'DGL 4'!$B$26*D278)) + ('DGL 4'!$P$8/'DGL 4'!$B$27)*(1-EXP(-'DGL 4'!$B$27*D278))+ ('DGL 4'!$P$9/'DGL 4'!$B$28)*(1-EXP(-'DGL 4'!$B$28*D278))</f>
        <v>39741.14059026519</v>
      </c>
      <c r="J278" s="21">
        <f>(I278+Systeme!$K$17)/Systeme!$K$14</f>
        <v>19.870570295132595</v>
      </c>
      <c r="L278" s="8">
        <f>('DGL 4'!$P$11/'DGL 4'!$B$26)*(1-EXP(-'DGL 4'!$B$26*D278)) + ('DGL 4'!$P$12/'DGL 4'!$B$27)*(1-EXP(-'DGL 4'!$B$27*D278))+ ('DGL 4'!$P$13/'DGL 4'!$B$28)*(1-EXP(-'DGL 4'!$B$28*D278))</f>
        <v>37174.922865711516</v>
      </c>
      <c r="M278" s="21">
        <f>(L278+Systeme!$S$17)/Systeme!$S$14</f>
        <v>18.587461432855758</v>
      </c>
      <c r="O278" s="8">
        <f>('DGL 4'!$P$15/'DGL 4'!$B$26)*(1-EXP(-'DGL 4'!$B$26*D278)) + ('DGL 4'!$P$16/'DGL 4'!$B$27)*(1-EXP(-'DGL 4'!$B$27*D278))+ ('DGL 4'!$P$17/'DGL 4'!$B$28)*(1-EXP(-'DGL 4'!$B$28*D278))</f>
        <v>106148.50704997632</v>
      </c>
      <c r="P278" s="21">
        <f>(O278+Systeme!$AA$17)/Systeme!$AA$14</f>
        <v>53.074253524988166</v>
      </c>
    </row>
    <row r="279" spans="1:16" x14ac:dyDescent="0.25">
      <c r="A279" s="4">
        <f t="shared" si="4"/>
        <v>277</v>
      </c>
      <c r="D279" s="19">
        <f>A279*0.001 *Systeme!$G$4</f>
        <v>27.700000000000003</v>
      </c>
      <c r="F279" s="8">
        <f>('DGL 4'!$P$3/'DGL 4'!$B$26)*(1-EXP(-'DGL 4'!$B$26*D279)) + ('DGL 4'!$P$4/'DGL 4'!$B$27)*(1-EXP(-'DGL 4'!$B$27*D279))+ ('DGL 4'!$P$5/'DGL 4'!$B$28)*(1-EXP(-'DGL 4'!$B$28*D279))</f>
        <v>-183193.6010389397</v>
      </c>
      <c r="G279" s="21">
        <f>(F279+Systeme!$C$17)/Systeme!$C$14</f>
        <v>8.4031994805301515</v>
      </c>
      <c r="I279" s="8">
        <f>('DGL 4'!$P$7/'DGL 4'!$B$26)*(1-EXP(-'DGL 4'!$B$26*D279)) + ('DGL 4'!$P$8/'DGL 4'!$B$27)*(1-EXP(-'DGL 4'!$B$27*D279))+ ('DGL 4'!$P$9/'DGL 4'!$B$28)*(1-EXP(-'DGL 4'!$B$28*D279))</f>
        <v>39614.142973826078</v>
      </c>
      <c r="J279" s="21">
        <f>(I279+Systeme!$K$17)/Systeme!$K$14</f>
        <v>19.807071486913038</v>
      </c>
      <c r="L279" s="8">
        <f>('DGL 4'!$P$11/'DGL 4'!$B$26)*(1-EXP(-'DGL 4'!$B$26*D279)) + ('DGL 4'!$P$12/'DGL 4'!$B$27)*(1-EXP(-'DGL 4'!$B$27*D279))+ ('DGL 4'!$P$13/'DGL 4'!$B$28)*(1-EXP(-'DGL 4'!$B$28*D279))</f>
        <v>37059.788064823995</v>
      </c>
      <c r="M279" s="21">
        <f>(L279+Systeme!$S$17)/Systeme!$S$14</f>
        <v>18.529894032411999</v>
      </c>
      <c r="O279" s="8">
        <f>('DGL 4'!$P$15/'DGL 4'!$B$26)*(1-EXP(-'DGL 4'!$B$26*D279)) + ('DGL 4'!$P$16/'DGL 4'!$B$27)*(1-EXP(-'DGL 4'!$B$27*D279))+ ('DGL 4'!$P$17/'DGL 4'!$B$28)*(1-EXP(-'DGL 4'!$B$28*D279))</f>
        <v>106519.67000028963</v>
      </c>
      <c r="P279" s="21">
        <f>(O279+Systeme!$AA$17)/Systeme!$AA$14</f>
        <v>53.259835000144811</v>
      </c>
    </row>
    <row r="280" spans="1:16" x14ac:dyDescent="0.25">
      <c r="A280" s="4">
        <f t="shared" si="4"/>
        <v>278</v>
      </c>
      <c r="D280" s="19">
        <f>A280*0.001 *Systeme!$G$4</f>
        <v>27.800000000000004</v>
      </c>
      <c r="F280" s="8">
        <f>('DGL 4'!$P$3/'DGL 4'!$B$26)*(1-EXP(-'DGL 4'!$B$26*D280)) + ('DGL 4'!$P$4/'DGL 4'!$B$27)*(1-EXP(-'DGL 4'!$B$27*D280))+ ('DGL 4'!$P$5/'DGL 4'!$B$28)*(1-EXP(-'DGL 4'!$B$28*D280))</f>
        <v>-183321.47404899838</v>
      </c>
      <c r="G280" s="21">
        <f>(F280+Systeme!$C$17)/Systeme!$C$14</f>
        <v>8.3392629755008087</v>
      </c>
      <c r="I280" s="8">
        <f>('DGL 4'!$P$7/'DGL 4'!$B$26)*(1-EXP(-'DGL 4'!$B$26*D280)) + ('DGL 4'!$P$8/'DGL 4'!$B$27)*(1-EXP(-'DGL 4'!$B$27*D280))+ ('DGL 4'!$P$9/'DGL 4'!$B$28)*(1-EXP(-'DGL 4'!$B$28*D280))</f>
        <v>39487.171227705607</v>
      </c>
      <c r="J280" s="21">
        <f>(I280+Systeme!$K$17)/Systeme!$K$14</f>
        <v>19.743585613852805</v>
      </c>
      <c r="L280" s="8">
        <f>('DGL 4'!$P$11/'DGL 4'!$B$26)*(1-EXP(-'DGL 4'!$B$26*D280)) + ('DGL 4'!$P$12/'DGL 4'!$B$27)*(1-EXP(-'DGL 4'!$B$27*D280))+ ('DGL 4'!$P$13/'DGL 4'!$B$28)*(1-EXP(-'DGL 4'!$B$28*D280))</f>
        <v>36944.621420051684</v>
      </c>
      <c r="M280" s="21">
        <f>(L280+Systeme!$S$17)/Systeme!$S$14</f>
        <v>18.472310710025841</v>
      </c>
      <c r="O280" s="8">
        <f>('DGL 4'!$P$15/'DGL 4'!$B$26)*(1-EXP(-'DGL 4'!$B$26*D280)) + ('DGL 4'!$P$16/'DGL 4'!$B$27)*(1-EXP(-'DGL 4'!$B$27*D280))+ ('DGL 4'!$P$17/'DGL 4'!$B$28)*(1-EXP(-'DGL 4'!$B$28*D280))</f>
        <v>106889.68140124113</v>
      </c>
      <c r="P280" s="21">
        <f>(O280+Systeme!$AA$17)/Systeme!$AA$14</f>
        <v>53.444840700620567</v>
      </c>
    </row>
    <row r="281" spans="1:16" x14ac:dyDescent="0.25">
      <c r="A281" s="4">
        <f t="shared" si="4"/>
        <v>279</v>
      </c>
      <c r="D281" s="19">
        <f>A281*0.001 *Systeme!$G$4</f>
        <v>27.900000000000002</v>
      </c>
      <c r="F281" s="8">
        <f>('DGL 4'!$P$3/'DGL 4'!$B$26)*(1-EXP(-'DGL 4'!$B$26*D281)) + ('DGL 4'!$P$4/'DGL 4'!$B$27)*(1-EXP(-'DGL 4'!$B$27*D281))+ ('DGL 4'!$P$5/'DGL 4'!$B$28)*(1-EXP(-'DGL 4'!$B$28*D281))</f>
        <v>-183448.20102506882</v>
      </c>
      <c r="G281" s="21">
        <f>(F281+Systeme!$C$17)/Systeme!$C$14</f>
        <v>8.2758994874655905</v>
      </c>
      <c r="I281" s="8">
        <f>('DGL 4'!$P$7/'DGL 4'!$B$26)*(1-EXP(-'DGL 4'!$B$26*D281)) + ('DGL 4'!$P$8/'DGL 4'!$B$27)*(1-EXP(-'DGL 4'!$B$27*D281))+ ('DGL 4'!$P$9/'DGL 4'!$B$28)*(1-EXP(-'DGL 4'!$B$28*D281))</f>
        <v>39360.231084980333</v>
      </c>
      <c r="J281" s="21">
        <f>(I281+Systeme!$K$17)/Systeme!$K$14</f>
        <v>19.680115542490167</v>
      </c>
      <c r="L281" s="8">
        <f>('DGL 4'!$P$11/'DGL 4'!$B$26)*(1-EXP(-'DGL 4'!$B$26*D281)) + ('DGL 4'!$P$12/'DGL 4'!$B$27)*(1-EXP(-'DGL 4'!$B$27*D281))+ ('DGL 4'!$P$13/'DGL 4'!$B$28)*(1-EXP(-'DGL 4'!$B$28*D281))</f>
        <v>36829.428975285613</v>
      </c>
      <c r="M281" s="21">
        <f>(L281+Systeme!$S$17)/Systeme!$S$14</f>
        <v>18.414714487642808</v>
      </c>
      <c r="O281" s="8">
        <f>('DGL 4'!$P$15/'DGL 4'!$B$26)*(1-EXP(-'DGL 4'!$B$26*D281)) + ('DGL 4'!$P$16/'DGL 4'!$B$27)*(1-EXP(-'DGL 4'!$B$27*D281))+ ('DGL 4'!$P$17/'DGL 4'!$B$28)*(1-EXP(-'DGL 4'!$B$28*D281))</f>
        <v>107258.5409648029</v>
      </c>
      <c r="P281" s="21">
        <f>(O281+Systeme!$AA$17)/Systeme!$AA$14</f>
        <v>53.629270482401452</v>
      </c>
    </row>
    <row r="282" spans="1:16" x14ac:dyDescent="0.25">
      <c r="A282" s="4">
        <f t="shared" si="4"/>
        <v>280</v>
      </c>
      <c r="D282" s="19">
        <f>A282*0.001 *Systeme!$G$4</f>
        <v>28.000000000000004</v>
      </c>
      <c r="F282" s="8">
        <f>('DGL 4'!$P$3/'DGL 4'!$B$26)*(1-EXP(-'DGL 4'!$B$26*D282)) + ('DGL 4'!$P$4/'DGL 4'!$B$27)*(1-EXP(-'DGL 4'!$B$27*D282))+ ('DGL 4'!$P$5/'DGL 4'!$B$28)*(1-EXP(-'DGL 4'!$B$28*D282))</f>
        <v>-183573.79333611383</v>
      </c>
      <c r="G282" s="21">
        <f>(F282+Systeme!$C$17)/Systeme!$C$14</f>
        <v>8.2131033319430866</v>
      </c>
      <c r="I282" s="8">
        <f>('DGL 4'!$P$7/'DGL 4'!$B$26)*(1-EXP(-'DGL 4'!$B$26*D282)) + ('DGL 4'!$P$8/'DGL 4'!$B$27)*(1-EXP(-'DGL 4'!$B$27*D282))+ ('DGL 4'!$P$9/'DGL 4'!$B$28)*(1-EXP(-'DGL 4'!$B$28*D282))</f>
        <v>39233.328189732711</v>
      </c>
      <c r="J282" s="21">
        <f>(I282+Systeme!$K$17)/Systeme!$K$14</f>
        <v>19.616664094866355</v>
      </c>
      <c r="L282" s="8">
        <f>('DGL 4'!$P$11/'DGL 4'!$B$26)*(1-EXP(-'DGL 4'!$B$26*D282)) + ('DGL 4'!$P$12/'DGL 4'!$B$27)*(1-EXP(-'DGL 4'!$B$27*D282))+ ('DGL 4'!$P$13/'DGL 4'!$B$28)*(1-EXP(-'DGL 4'!$B$28*D282))</f>
        <v>36714.216683450999</v>
      </c>
      <c r="M282" s="21">
        <f>(L282+Systeme!$S$17)/Systeme!$S$14</f>
        <v>18.3571083417255</v>
      </c>
      <c r="O282" s="8">
        <f>('DGL 4'!$P$15/'DGL 4'!$B$26)*(1-EXP(-'DGL 4'!$B$26*D282)) + ('DGL 4'!$P$16/'DGL 4'!$B$27)*(1-EXP(-'DGL 4'!$B$27*D282))+ ('DGL 4'!$P$17/'DGL 4'!$B$28)*(1-EXP(-'DGL 4'!$B$28*D282))</f>
        <v>107626.24846293012</v>
      </c>
      <c r="P282" s="21">
        <f>(O282+Systeme!$AA$17)/Systeme!$AA$14</f>
        <v>53.813124231465061</v>
      </c>
    </row>
    <row r="283" spans="1:16" x14ac:dyDescent="0.25">
      <c r="A283" s="4">
        <f t="shared" si="4"/>
        <v>281</v>
      </c>
      <c r="D283" s="19">
        <f>A283*0.001 *Systeme!$G$4</f>
        <v>28.1</v>
      </c>
      <c r="F283" s="8">
        <f>('DGL 4'!$P$3/'DGL 4'!$B$26)*(1-EXP(-'DGL 4'!$B$26*D283)) + ('DGL 4'!$P$4/'DGL 4'!$B$27)*(1-EXP(-'DGL 4'!$B$27*D283))+ ('DGL 4'!$P$5/'DGL 4'!$B$28)*(1-EXP(-'DGL 4'!$B$28*D283))</f>
        <v>-183698.26223240103</v>
      </c>
      <c r="G283" s="21">
        <f>(F283+Systeme!$C$17)/Systeme!$C$14</f>
        <v>8.1508688837994843</v>
      </c>
      <c r="I283" s="8">
        <f>('DGL 4'!$P$7/'DGL 4'!$B$26)*(1-EXP(-'DGL 4'!$B$26*D283)) + ('DGL 4'!$P$8/'DGL 4'!$B$27)*(1-EXP(-'DGL 4'!$B$27*D283))+ ('DGL 4'!$P$9/'DGL 4'!$B$28)*(1-EXP(-'DGL 4'!$B$28*D283))</f>
        <v>39106.468098136334</v>
      </c>
      <c r="J283" s="21">
        <f>(I283+Systeme!$K$17)/Systeme!$K$14</f>
        <v>19.553234049068166</v>
      </c>
      <c r="L283" s="8">
        <f>('DGL 4'!$P$11/'DGL 4'!$B$26)*(1-EXP(-'DGL 4'!$B$26*D283)) + ('DGL 4'!$P$12/'DGL 4'!$B$27)*(1-EXP(-'DGL 4'!$B$27*D283))+ ('DGL 4'!$P$13/'DGL 4'!$B$28)*(1-EXP(-'DGL 4'!$B$28*D283))</f>
        <v>36598.990407607576</v>
      </c>
      <c r="M283" s="21">
        <f>(L283+Systeme!$S$17)/Systeme!$S$14</f>
        <v>18.299495203803787</v>
      </c>
      <c r="O283" s="8">
        <f>('DGL 4'!$P$15/'DGL 4'!$B$26)*(1-EXP(-'DGL 4'!$B$26*D283)) + ('DGL 4'!$P$16/'DGL 4'!$B$27)*(1-EXP(-'DGL 4'!$B$27*D283))+ ('DGL 4'!$P$17/'DGL 4'!$B$28)*(1-EXP(-'DGL 4'!$B$28*D283))</f>
        <v>107992.80372665712</v>
      </c>
      <c r="P283" s="21">
        <f>(O283+Systeme!$AA$17)/Systeme!$AA$14</f>
        <v>53.996401863328558</v>
      </c>
    </row>
    <row r="284" spans="1:16" x14ac:dyDescent="0.25">
      <c r="A284" s="4">
        <f t="shared" si="4"/>
        <v>282</v>
      </c>
      <c r="D284" s="19">
        <f>A284*0.001 *Systeme!$G$4</f>
        <v>28.200000000000003</v>
      </c>
      <c r="F284" s="8">
        <f>('DGL 4'!$P$3/'DGL 4'!$B$26)*(1-EXP(-'DGL 4'!$B$26*D284)) + ('DGL 4'!$P$4/'DGL 4'!$B$27)*(1-EXP(-'DGL 4'!$B$27*D284))+ ('DGL 4'!$P$5/'DGL 4'!$B$28)*(1-EXP(-'DGL 4'!$B$28*D284))</f>
        <v>-183821.61884677105</v>
      </c>
      <c r="G284" s="21">
        <f>(F284+Systeme!$C$17)/Systeme!$C$14</f>
        <v>8.0891905766144774</v>
      </c>
      <c r="I284" s="8">
        <f>('DGL 4'!$P$7/'DGL 4'!$B$26)*(1-EXP(-'DGL 4'!$B$26*D284)) + ('DGL 4'!$P$8/'DGL 4'!$B$27)*(1-EXP(-'DGL 4'!$B$27*D284))+ ('DGL 4'!$P$9/'DGL 4'!$B$28)*(1-EXP(-'DGL 4'!$B$28*D284))</f>
        <v>38979.656279529139</v>
      </c>
      <c r="J284" s="21">
        <f>(I284+Systeme!$K$17)/Systeme!$K$14</f>
        <v>19.489828139764569</v>
      </c>
      <c r="L284" s="8">
        <f>('DGL 4'!$P$11/'DGL 4'!$B$26)*(1-EXP(-'DGL 4'!$B$26*D284)) + ('DGL 4'!$P$12/'DGL 4'!$B$27)*(1-EXP(-'DGL 4'!$B$27*D284))+ ('DGL 4'!$P$13/'DGL 4'!$B$28)*(1-EXP(-'DGL 4'!$B$28*D284))</f>
        <v>36483.755922037992</v>
      </c>
      <c r="M284" s="21">
        <f>(L284+Systeme!$S$17)/Systeme!$S$14</f>
        <v>18.241877961018997</v>
      </c>
      <c r="O284" s="8">
        <f>('DGL 4'!$P$15/'DGL 4'!$B$26)*(1-EXP(-'DGL 4'!$B$26*D284)) + ('DGL 4'!$P$16/'DGL 4'!$B$27)*(1-EXP(-'DGL 4'!$B$27*D284))+ ('DGL 4'!$P$17/'DGL 4'!$B$28)*(1-EXP(-'DGL 4'!$B$28*D284))</f>
        <v>108358.20664520393</v>
      </c>
      <c r="P284" s="21">
        <f>(O284+Systeme!$AA$17)/Systeme!$AA$14</f>
        <v>54.179103322601968</v>
      </c>
    </row>
    <row r="285" spans="1:16" x14ac:dyDescent="0.25">
      <c r="A285" s="4">
        <f t="shared" si="4"/>
        <v>283</v>
      </c>
      <c r="D285" s="19">
        <f>A285*0.001 *Systeme!$G$4</f>
        <v>28.300000000000004</v>
      </c>
      <c r="F285" s="8">
        <f>('DGL 4'!$P$3/'DGL 4'!$B$26)*(1-EXP(-'DGL 4'!$B$26*D285)) + ('DGL 4'!$P$4/'DGL 4'!$B$27)*(1-EXP(-'DGL 4'!$B$27*D285))+ ('DGL 4'!$P$5/'DGL 4'!$B$28)*(1-EXP(-'DGL 4'!$B$28*D285))</f>
        <v>-183943.87419589152</v>
      </c>
      <c r="G285" s="21">
        <f>(F285+Systeme!$C$17)/Systeme!$C$14</f>
        <v>8.0280629020542396</v>
      </c>
      <c r="I285" s="8">
        <f>('DGL 4'!$P$7/'DGL 4'!$B$26)*(1-EXP(-'DGL 4'!$B$26*D285)) + ('DGL 4'!$P$8/'DGL 4'!$B$27)*(1-EXP(-'DGL 4'!$B$27*D285))+ ('DGL 4'!$P$9/'DGL 4'!$B$28)*(1-EXP(-'DGL 4'!$B$28*D285))</f>
        <v>38852.898117474135</v>
      </c>
      <c r="J285" s="21">
        <f>(I285+Systeme!$K$17)/Systeme!$K$14</f>
        <v>19.426449058737067</v>
      </c>
      <c r="L285" s="8">
        <f>('DGL 4'!$P$11/'DGL 4'!$B$26)*(1-EXP(-'DGL 4'!$B$26*D285)) + ('DGL 4'!$P$12/'DGL 4'!$B$27)*(1-EXP(-'DGL 4'!$B$27*D285))+ ('DGL 4'!$P$13/'DGL 4'!$B$28)*(1-EXP(-'DGL 4'!$B$28*D285))</f>
        <v>36368.518913323293</v>
      </c>
      <c r="M285" s="21">
        <f>(L285+Systeme!$S$17)/Systeme!$S$14</f>
        <v>18.184259456661646</v>
      </c>
      <c r="O285" s="8">
        <f>('DGL 4'!$P$15/'DGL 4'!$B$26)*(1-EXP(-'DGL 4'!$B$26*D285)) + ('DGL 4'!$P$16/'DGL 4'!$B$27)*(1-EXP(-'DGL 4'!$B$27*D285))+ ('DGL 4'!$P$17/'DGL 4'!$B$28)*(1-EXP(-'DGL 4'!$B$28*D285))</f>
        <v>108722.45716509409</v>
      </c>
      <c r="P285" s="21">
        <f>(O285+Systeme!$AA$17)/Systeme!$AA$14</f>
        <v>54.361228582547049</v>
      </c>
    </row>
    <row r="286" spans="1:16" x14ac:dyDescent="0.25">
      <c r="A286" s="4">
        <f t="shared" si="4"/>
        <v>284</v>
      </c>
      <c r="D286" s="19">
        <f>A286*0.001 *Systeme!$G$4</f>
        <v>28.400000000000002</v>
      </c>
      <c r="F286" s="8">
        <f>('DGL 4'!$P$3/'DGL 4'!$B$26)*(1-EXP(-'DGL 4'!$B$26*D286)) + ('DGL 4'!$P$4/'DGL 4'!$B$27)*(1-EXP(-'DGL 4'!$B$27*D286))+ ('DGL 4'!$P$5/'DGL 4'!$B$28)*(1-EXP(-'DGL 4'!$B$28*D286))</f>
        <v>-184065.03918149794</v>
      </c>
      <c r="G286" s="21">
        <f>(F286+Systeme!$C$17)/Systeme!$C$14</f>
        <v>7.9674804092510314</v>
      </c>
      <c r="I286" s="8">
        <f>('DGL 4'!$P$7/'DGL 4'!$B$26)*(1-EXP(-'DGL 4'!$B$26*D286)) + ('DGL 4'!$P$8/'DGL 4'!$B$27)*(1-EXP(-'DGL 4'!$B$27*D286))+ ('DGL 4'!$P$9/'DGL 4'!$B$28)*(1-EXP(-'DGL 4'!$B$28*D286))</f>
        <v>38726.198910808293</v>
      </c>
      <c r="J286" s="21">
        <f>(I286+Systeme!$K$17)/Systeme!$K$14</f>
        <v>19.363099455404146</v>
      </c>
      <c r="L286" s="8">
        <f>('DGL 4'!$P$11/'DGL 4'!$B$26)*(1-EXP(-'DGL 4'!$B$26*D286)) + ('DGL 4'!$P$12/'DGL 4'!$B$27)*(1-EXP(-'DGL 4'!$B$27*D286))+ ('DGL 4'!$P$13/'DGL 4'!$B$28)*(1-EXP(-'DGL 4'!$B$28*D286))</f>
        <v>36253.284981406789</v>
      </c>
      <c r="M286" s="21">
        <f>(L286+Systeme!$S$17)/Systeme!$S$14</f>
        <v>18.126642490703393</v>
      </c>
      <c r="O286" s="8">
        <f>('DGL 4'!$P$15/'DGL 4'!$B$26)*(1-EXP(-'DGL 4'!$B$26*D286)) + ('DGL 4'!$P$16/'DGL 4'!$B$27)*(1-EXP(-'DGL 4'!$B$27*D286))+ ('DGL 4'!$P$17/'DGL 4'!$B$28)*(1-EXP(-'DGL 4'!$B$28*D286))</f>
        <v>109085.5552892829</v>
      </c>
      <c r="P286" s="21">
        <f>(O286+Systeme!$AA$17)/Systeme!$AA$14</f>
        <v>54.542777644641447</v>
      </c>
    </row>
    <row r="287" spans="1:16" x14ac:dyDescent="0.25">
      <c r="A287" s="4">
        <f t="shared" si="4"/>
        <v>285</v>
      </c>
      <c r="D287" s="19">
        <f>A287*0.001 *Systeme!$G$4</f>
        <v>28.500000000000004</v>
      </c>
      <c r="F287" s="8">
        <f>('DGL 4'!$P$3/'DGL 4'!$B$26)*(1-EXP(-'DGL 4'!$B$26*D287)) + ('DGL 4'!$P$4/'DGL 4'!$B$27)*(1-EXP(-'DGL 4'!$B$27*D287))+ ('DGL 4'!$P$5/'DGL 4'!$B$28)*(1-EXP(-'DGL 4'!$B$28*D287))</f>
        <v>-184185.12459162125</v>
      </c>
      <c r="G287" s="21">
        <f>(F287+Systeme!$C$17)/Systeme!$C$14</f>
        <v>7.9074377041893751</v>
      </c>
      <c r="I287" s="8">
        <f>('DGL 4'!$P$7/'DGL 4'!$B$26)*(1-EXP(-'DGL 4'!$B$26*D287)) + ('DGL 4'!$P$8/'DGL 4'!$B$27)*(1-EXP(-'DGL 4'!$B$27*D287))+ ('DGL 4'!$P$9/'DGL 4'!$B$28)*(1-EXP(-'DGL 4'!$B$28*D287))</f>
        <v>38599.563874679603</v>
      </c>
      <c r="J287" s="21">
        <f>(I287+Systeme!$K$17)/Systeme!$K$14</f>
        <v>19.299781937339802</v>
      </c>
      <c r="L287" s="8">
        <f>('DGL 4'!$P$11/'DGL 4'!$B$26)*(1-EXP(-'DGL 4'!$B$26*D287)) + ('DGL 4'!$P$12/'DGL 4'!$B$27)*(1-EXP(-'DGL 4'!$B$27*D287))+ ('DGL 4'!$P$13/'DGL 4'!$B$28)*(1-EXP(-'DGL 4'!$B$28*D287))</f>
        <v>36138.059640645486</v>
      </c>
      <c r="M287" s="21">
        <f>(L287+Systeme!$S$17)/Systeme!$S$14</f>
        <v>18.069029820322744</v>
      </c>
      <c r="O287" s="8">
        <f>('DGL 4'!$P$15/'DGL 4'!$B$26)*(1-EXP(-'DGL 4'!$B$26*D287)) + ('DGL 4'!$P$16/'DGL 4'!$B$27)*(1-EXP(-'DGL 4'!$B$27*D287))+ ('DGL 4'!$P$17/'DGL 4'!$B$28)*(1-EXP(-'DGL 4'!$B$28*D287))</f>
        <v>109447.50107629618</v>
      </c>
      <c r="P287" s="21">
        <f>(O287+Systeme!$AA$17)/Systeme!$AA$14</f>
        <v>54.723750538148089</v>
      </c>
    </row>
    <row r="288" spans="1:16" x14ac:dyDescent="0.25">
      <c r="A288" s="4">
        <f t="shared" si="4"/>
        <v>286</v>
      </c>
      <c r="D288" s="19">
        <f>A288*0.001 *Systeme!$G$4</f>
        <v>28.6</v>
      </c>
      <c r="F288" s="8">
        <f>('DGL 4'!$P$3/'DGL 4'!$B$26)*(1-EXP(-'DGL 4'!$B$26*D288)) + ('DGL 4'!$P$4/'DGL 4'!$B$27)*(1-EXP(-'DGL 4'!$B$27*D288))+ ('DGL 4'!$P$5/'DGL 4'!$B$28)*(1-EXP(-'DGL 4'!$B$28*D288))</f>
        <v>-184304.14110180171</v>
      </c>
      <c r="G288" s="21">
        <f>(F288+Systeme!$C$17)/Systeme!$C$14</f>
        <v>7.8479294490991451</v>
      </c>
      <c r="I288" s="8">
        <f>('DGL 4'!$P$7/'DGL 4'!$B$26)*(1-EXP(-'DGL 4'!$B$26*D288)) + ('DGL 4'!$P$8/'DGL 4'!$B$27)*(1-EXP(-'DGL 4'!$B$27*D288))+ ('DGL 4'!$P$9/'DGL 4'!$B$28)*(1-EXP(-'DGL 4'!$B$28*D288))</f>
        <v>38472.998141572098</v>
      </c>
      <c r="J288" s="21">
        <f>(I288+Systeme!$K$17)/Systeme!$K$14</f>
        <v>19.236499070786049</v>
      </c>
      <c r="L288" s="8">
        <f>('DGL 4'!$P$11/'DGL 4'!$B$26)*(1-EXP(-'DGL 4'!$B$26*D288)) + ('DGL 4'!$P$12/'DGL 4'!$B$27)*(1-EXP(-'DGL 4'!$B$27*D288))+ ('DGL 4'!$P$13/'DGL 4'!$B$28)*(1-EXP(-'DGL 4'!$B$28*D288))</f>
        <v>36022.848320849807</v>
      </c>
      <c r="M288" s="21">
        <f>(L288+Systeme!$S$17)/Systeme!$S$14</f>
        <v>18.011424160424905</v>
      </c>
      <c r="O288" s="8">
        <f>('DGL 4'!$P$15/'DGL 4'!$B$26)*(1-EXP(-'DGL 4'!$B$26*D288)) + ('DGL 4'!$P$16/'DGL 4'!$B$27)*(1-EXP(-'DGL 4'!$B$27*D288))+ ('DGL 4'!$P$17/'DGL 4'!$B$28)*(1-EXP(-'DGL 4'!$B$28*D288))</f>
        <v>109808.2946393798</v>
      </c>
      <c r="P288" s="21">
        <f>(O288+Systeme!$AA$17)/Systeme!$AA$14</f>
        <v>54.904147319689905</v>
      </c>
    </row>
    <row r="289" spans="1:16" x14ac:dyDescent="0.25">
      <c r="A289" s="4">
        <f t="shared" si="4"/>
        <v>287</v>
      </c>
      <c r="D289" s="19">
        <f>A289*0.001 *Systeme!$G$4</f>
        <v>28.700000000000003</v>
      </c>
      <c r="F289" s="8">
        <f>('DGL 4'!$P$3/'DGL 4'!$B$26)*(1-EXP(-'DGL 4'!$B$26*D289)) + ('DGL 4'!$P$4/'DGL 4'!$B$27)*(1-EXP(-'DGL 4'!$B$27*D289))+ ('DGL 4'!$P$5/'DGL 4'!$B$28)*(1-EXP(-'DGL 4'!$B$28*D289))</f>
        <v>-184422.09927628996</v>
      </c>
      <c r="G289" s="21">
        <f>(F289+Systeme!$C$17)/Systeme!$C$14</f>
        <v>7.7889503618550222</v>
      </c>
      <c r="I289" s="8">
        <f>('DGL 4'!$P$7/'DGL 4'!$B$26)*(1-EXP(-'DGL 4'!$B$26*D289)) + ('DGL 4'!$P$8/'DGL 4'!$B$27)*(1-EXP(-'DGL 4'!$B$27*D289))+ ('DGL 4'!$P$9/'DGL 4'!$B$28)*(1-EXP(-'DGL 4'!$B$28*D289))</f>
        <v>38346.506762319332</v>
      </c>
      <c r="J289" s="21">
        <f>(I289+Systeme!$K$17)/Systeme!$K$14</f>
        <v>19.173253381159665</v>
      </c>
      <c r="L289" s="8">
        <f>('DGL 4'!$P$11/'DGL 4'!$B$26)*(1-EXP(-'DGL 4'!$B$26*D289)) + ('DGL 4'!$P$12/'DGL 4'!$B$27)*(1-EXP(-'DGL 4'!$B$27*D289))+ ('DGL 4'!$P$13/'DGL 4'!$B$28)*(1-EXP(-'DGL 4'!$B$28*D289))</f>
        <v>35907.656368311349</v>
      </c>
      <c r="M289" s="21">
        <f>(L289+Systeme!$S$17)/Systeme!$S$14</f>
        <v>17.953828184155675</v>
      </c>
      <c r="O289" s="8">
        <f>('DGL 4'!$P$15/'DGL 4'!$B$26)*(1-EXP(-'DGL 4'!$B$26*D289)) + ('DGL 4'!$P$16/'DGL 4'!$B$27)*(1-EXP(-'DGL 4'!$B$27*D289))+ ('DGL 4'!$P$17/'DGL 4'!$B$28)*(1-EXP(-'DGL 4'!$B$28*D289))</f>
        <v>110167.9361456593</v>
      </c>
      <c r="P289" s="21">
        <f>(O289+Systeme!$AA$17)/Systeme!$AA$14</f>
        <v>55.083968072829649</v>
      </c>
    </row>
    <row r="290" spans="1:16" x14ac:dyDescent="0.25">
      <c r="A290" s="4">
        <f t="shared" si="4"/>
        <v>288</v>
      </c>
      <c r="D290" s="19">
        <f>A290*0.001 *Systeme!$G$4</f>
        <v>28.800000000000004</v>
      </c>
      <c r="F290" s="8">
        <f>('DGL 4'!$P$3/'DGL 4'!$B$26)*(1-EXP(-'DGL 4'!$B$26*D290)) + ('DGL 4'!$P$4/'DGL 4'!$B$27)*(1-EXP(-'DGL 4'!$B$27*D290))+ ('DGL 4'!$P$5/'DGL 4'!$B$28)*(1-EXP(-'DGL 4'!$B$28*D290))</f>
        <v>-184539.00956923538</v>
      </c>
      <c r="G290" s="21">
        <f>(F290+Systeme!$C$17)/Systeme!$C$14</f>
        <v>7.7304952153823105</v>
      </c>
      <c r="I290" s="8">
        <f>('DGL 4'!$P$7/'DGL 4'!$B$26)*(1-EXP(-'DGL 4'!$B$26*D290)) + ('DGL 4'!$P$8/'DGL 4'!$B$27)*(1-EXP(-'DGL 4'!$B$27*D290))+ ('DGL 4'!$P$9/'DGL 4'!$B$28)*(1-EXP(-'DGL 4'!$B$28*D290))</f>
        <v>38220.094707106429</v>
      </c>
      <c r="J290" s="21">
        <f>(I290+Systeme!$K$17)/Systeme!$K$14</f>
        <v>19.110047353553213</v>
      </c>
      <c r="L290" s="8">
        <f>('DGL 4'!$P$11/'DGL 4'!$B$26)*(1-EXP(-'DGL 4'!$B$26*D290)) + ('DGL 4'!$P$12/'DGL 4'!$B$27)*(1-EXP(-'DGL 4'!$B$27*D290))+ ('DGL 4'!$P$13/'DGL 4'!$B$28)*(1-EXP(-'DGL 4'!$B$28*D290))</f>
        <v>35792.489046819188</v>
      </c>
      <c r="M290" s="21">
        <f>(L290+Systeme!$S$17)/Systeme!$S$14</f>
        <v>17.896244523409592</v>
      </c>
      <c r="O290" s="8">
        <f>('DGL 4'!$P$15/'DGL 4'!$B$26)*(1-EXP(-'DGL 4'!$B$26*D290)) + ('DGL 4'!$P$16/'DGL 4'!$B$27)*(1-EXP(-'DGL 4'!$B$27*D290))+ ('DGL 4'!$P$17/'DGL 4'!$B$28)*(1-EXP(-'DGL 4'!$B$28*D290))</f>
        <v>110526.42581530975</v>
      </c>
      <c r="P290" s="21">
        <f>(O290+Systeme!$AA$17)/Systeme!$AA$14</f>
        <v>55.263212907654875</v>
      </c>
    </row>
    <row r="291" spans="1:16" x14ac:dyDescent="0.25">
      <c r="A291" s="4">
        <f t="shared" si="4"/>
        <v>289</v>
      </c>
      <c r="D291" s="19">
        <f>A291*0.001 *Systeme!$G$4</f>
        <v>28.9</v>
      </c>
      <c r="F291" s="8">
        <f>('DGL 4'!$P$3/'DGL 4'!$B$26)*(1-EXP(-'DGL 4'!$B$26*D291)) + ('DGL 4'!$P$4/'DGL 4'!$B$27)*(1-EXP(-'DGL 4'!$B$27*D291))+ ('DGL 4'!$P$5/'DGL 4'!$B$28)*(1-EXP(-'DGL 4'!$B$28*D291))</f>
        <v>-184654.88232586105</v>
      </c>
      <c r="G291" s="21">
        <f>(F291+Systeme!$C$17)/Systeme!$C$14</f>
        <v>7.6725588370694746</v>
      </c>
      <c r="I291" s="8">
        <f>('DGL 4'!$P$7/'DGL 4'!$B$26)*(1-EXP(-'DGL 4'!$B$26*D291)) + ('DGL 4'!$P$8/'DGL 4'!$B$27)*(1-EXP(-'DGL 4'!$B$27*D291))+ ('DGL 4'!$P$9/'DGL 4'!$B$28)*(1-EXP(-'DGL 4'!$B$28*D291))</f>
        <v>38093.76686646069</v>
      </c>
      <c r="J291" s="21">
        <f>(I291+Systeme!$K$17)/Systeme!$K$14</f>
        <v>19.046883433230345</v>
      </c>
      <c r="L291" s="8">
        <f>('DGL 4'!$P$11/'DGL 4'!$B$26)*(1-EXP(-'DGL 4'!$B$26*D291)) + ('DGL 4'!$P$12/'DGL 4'!$B$27)*(1-EXP(-'DGL 4'!$B$27*D291))+ ('DGL 4'!$P$13/'DGL 4'!$B$28)*(1-EXP(-'DGL 4'!$B$28*D291))</f>
        <v>35677.351538664734</v>
      </c>
      <c r="M291" s="21">
        <f>(L291+Systeme!$S$17)/Systeme!$S$14</f>
        <v>17.838675769332369</v>
      </c>
      <c r="O291" s="8">
        <f>('DGL 4'!$P$15/'DGL 4'!$B$26)*(1-EXP(-'DGL 4'!$B$26*D291)) + ('DGL 4'!$P$16/'DGL 4'!$B$27)*(1-EXP(-'DGL 4'!$B$27*D291))+ ('DGL 4'!$P$17/'DGL 4'!$B$28)*(1-EXP(-'DGL 4'!$B$28*D291))</f>
        <v>110883.76392073566</v>
      </c>
      <c r="P291" s="21">
        <f>(O291+Systeme!$AA$17)/Systeme!$AA$14</f>
        <v>55.44188196036783</v>
      </c>
    </row>
    <row r="292" spans="1:16" x14ac:dyDescent="0.25">
      <c r="A292" s="4">
        <f t="shared" si="4"/>
        <v>290</v>
      </c>
      <c r="D292" s="19">
        <f>A292*0.001 *Systeme!$G$4</f>
        <v>28.999999999999996</v>
      </c>
      <c r="F292" s="8">
        <f>('DGL 4'!$P$3/'DGL 4'!$B$26)*(1-EXP(-'DGL 4'!$B$26*D292)) + ('DGL 4'!$P$4/'DGL 4'!$B$27)*(1-EXP(-'DGL 4'!$B$27*D292))+ ('DGL 4'!$P$5/'DGL 4'!$B$28)*(1-EXP(-'DGL 4'!$B$28*D292))</f>
        <v>-184769.72778362659</v>
      </c>
      <c r="G292" s="21">
        <f>(F292+Systeme!$C$17)/Systeme!$C$14</f>
        <v>7.6151361081867073</v>
      </c>
      <c r="I292" s="8">
        <f>('DGL 4'!$P$7/'DGL 4'!$B$26)*(1-EXP(-'DGL 4'!$B$26*D292)) + ('DGL 4'!$P$8/'DGL 4'!$B$27)*(1-EXP(-'DGL 4'!$B$27*D292))+ ('DGL 4'!$P$9/'DGL 4'!$B$28)*(1-EXP(-'DGL 4'!$B$28*D292))</f>
        <v>37967.528052230758</v>
      </c>
      <c r="J292" s="21">
        <f>(I292+Systeme!$K$17)/Systeme!$K$14</f>
        <v>18.983764026115381</v>
      </c>
      <c r="L292" s="8">
        <f>('DGL 4'!$P$11/'DGL 4'!$B$26)*(1-EXP(-'DGL 4'!$B$26*D292)) + ('DGL 4'!$P$12/'DGL 4'!$B$27)*(1-EXP(-'DGL 4'!$B$27*D292))+ ('DGL 4'!$P$13/'DGL 4'!$B$28)*(1-EXP(-'DGL 4'!$B$28*D292))</f>
        <v>35562.248945634637</v>
      </c>
      <c r="M292" s="21">
        <f>(L292+Systeme!$S$17)/Systeme!$S$14</f>
        <v>17.781124472817318</v>
      </c>
      <c r="O292" s="8">
        <f>('DGL 4'!$P$15/'DGL 4'!$B$26)*(1-EXP(-'DGL 4'!$B$26*D292)) + ('DGL 4'!$P$16/'DGL 4'!$B$27)*(1-EXP(-'DGL 4'!$B$27*D292))+ ('DGL 4'!$P$17/'DGL 4'!$B$28)*(1-EXP(-'DGL 4'!$B$28*D292))</f>
        <v>111239.9507857612</v>
      </c>
      <c r="P292" s="21">
        <f>(O292+Systeme!$AA$17)/Systeme!$AA$14</f>
        <v>55.619975392880605</v>
      </c>
    </row>
    <row r="293" spans="1:16" x14ac:dyDescent="0.25">
      <c r="A293" s="4">
        <f t="shared" si="4"/>
        <v>291</v>
      </c>
      <c r="D293" s="19">
        <f>A293*0.001 *Systeme!$G$4</f>
        <v>29.099999999999998</v>
      </c>
      <c r="F293" s="8">
        <f>('DGL 4'!$P$3/'DGL 4'!$B$26)*(1-EXP(-'DGL 4'!$B$26*D293)) + ('DGL 4'!$P$4/'DGL 4'!$B$27)*(1-EXP(-'DGL 4'!$B$27*D293))+ ('DGL 4'!$P$5/'DGL 4'!$B$28)*(1-EXP(-'DGL 4'!$B$28*D293))</f>
        <v>-184883.55607337801</v>
      </c>
      <c r="G293" s="21">
        <f>(F293+Systeme!$C$17)/Systeme!$C$14</f>
        <v>7.5582219633109924</v>
      </c>
      <c r="I293" s="8">
        <f>('DGL 4'!$P$7/'DGL 4'!$B$26)*(1-EXP(-'DGL 4'!$B$26*D293)) + ('DGL 4'!$P$8/'DGL 4'!$B$27)*(1-EXP(-'DGL 4'!$B$27*D293))+ ('DGL 4'!$P$9/'DGL 4'!$B$28)*(1-EXP(-'DGL 4'!$B$28*D293))</f>
        <v>37841.382998554924</v>
      </c>
      <c r="J293" s="21">
        <f>(I293+Systeme!$K$17)/Systeme!$K$14</f>
        <v>18.920691499277464</v>
      </c>
      <c r="L293" s="8">
        <f>('DGL 4'!$P$11/'DGL 4'!$B$26)*(1-EXP(-'DGL 4'!$B$26*D293)) + ('DGL 4'!$P$12/'DGL 4'!$B$27)*(1-EXP(-'DGL 4'!$B$27*D293))+ ('DGL 4'!$P$13/'DGL 4'!$B$28)*(1-EXP(-'DGL 4'!$B$28*D293))</f>
        <v>35447.186289993231</v>
      </c>
      <c r="M293" s="21">
        <f>(L293+Systeme!$S$17)/Systeme!$S$14</f>
        <v>17.723593144996617</v>
      </c>
      <c r="O293" s="8">
        <f>('DGL 4'!$P$15/'DGL 4'!$B$26)*(1-EXP(-'DGL 4'!$B$26*D293)) + ('DGL 4'!$P$16/'DGL 4'!$B$27)*(1-EXP(-'DGL 4'!$B$27*D293))+ ('DGL 4'!$P$17/'DGL 4'!$B$28)*(1-EXP(-'DGL 4'!$B$28*D293))</f>
        <v>111594.98678482987</v>
      </c>
      <c r="P293" s="21">
        <f>(O293+Systeme!$AA$17)/Systeme!$AA$14</f>
        <v>55.797493392414935</v>
      </c>
    </row>
    <row r="294" spans="1:16" x14ac:dyDescent="0.25">
      <c r="A294" s="4">
        <f t="shared" si="4"/>
        <v>292</v>
      </c>
      <c r="D294" s="19">
        <f>A294*0.001 *Systeme!$G$4</f>
        <v>29.2</v>
      </c>
      <c r="F294" s="8">
        <f>('DGL 4'!$P$3/'DGL 4'!$B$26)*(1-EXP(-'DGL 4'!$B$26*D294)) + ('DGL 4'!$P$4/'DGL 4'!$B$27)*(1-EXP(-'DGL 4'!$B$27*D294))+ ('DGL 4'!$P$5/'DGL 4'!$B$28)*(1-EXP(-'DGL 4'!$B$28*D294))</f>
        <v>-184996.37722048565</v>
      </c>
      <c r="G294" s="21">
        <f>(F294+Systeme!$C$17)/Systeme!$C$14</f>
        <v>7.501811389757175</v>
      </c>
      <c r="I294" s="8">
        <f>('DGL 4'!$P$7/'DGL 4'!$B$26)*(1-EXP(-'DGL 4'!$B$26*D294)) + ('DGL 4'!$P$8/'DGL 4'!$B$27)*(1-EXP(-'DGL 4'!$B$27*D294))+ ('DGL 4'!$P$9/'DGL 4'!$B$28)*(1-EXP(-'DGL 4'!$B$28*D294))</f>
        <v>37715.336362818212</v>
      </c>
      <c r="J294" s="21">
        <f>(I294+Systeme!$K$17)/Systeme!$K$14</f>
        <v>18.857668181409107</v>
      </c>
      <c r="L294" s="8">
        <f>('DGL 4'!$P$11/'DGL 4'!$B$26)*(1-EXP(-'DGL 4'!$B$26*D294)) + ('DGL 4'!$P$12/'DGL 4'!$B$27)*(1-EXP(-'DGL 4'!$B$27*D294))+ ('DGL 4'!$P$13/'DGL 4'!$B$28)*(1-EXP(-'DGL 4'!$B$28*D294))</f>
        <v>35332.168515453144</v>
      </c>
      <c r="M294" s="21">
        <f>(L294+Systeme!$S$17)/Systeme!$S$14</f>
        <v>17.66608425772657</v>
      </c>
      <c r="O294" s="8">
        <f>('DGL 4'!$P$15/'DGL 4'!$B$26)*(1-EXP(-'DGL 4'!$B$26*D294)) + ('DGL 4'!$P$16/'DGL 4'!$B$27)*(1-EXP(-'DGL 4'!$B$27*D294))+ ('DGL 4'!$P$17/'DGL 4'!$B$28)*(1-EXP(-'DGL 4'!$B$28*D294))</f>
        <v>111948.87234221431</v>
      </c>
      <c r="P294" s="21">
        <f>(O294+Systeme!$AA$17)/Systeme!$AA$14</f>
        <v>55.974436171107158</v>
      </c>
    </row>
    <row r="295" spans="1:16" x14ac:dyDescent="0.25">
      <c r="A295" s="4">
        <f t="shared" si="4"/>
        <v>293</v>
      </c>
      <c r="D295" s="19">
        <f>A295*0.001 *Systeme!$G$4</f>
        <v>29.299999999999997</v>
      </c>
      <c r="F295" s="8">
        <f>('DGL 4'!$P$3/'DGL 4'!$B$26)*(1-EXP(-'DGL 4'!$B$26*D295)) + ('DGL 4'!$P$4/'DGL 4'!$B$27)*(1-EXP(-'DGL 4'!$B$27*D295))+ ('DGL 4'!$P$5/'DGL 4'!$B$28)*(1-EXP(-'DGL 4'!$B$28*D295))</f>
        <v>-185108.20114596927</v>
      </c>
      <c r="G295" s="21">
        <f>(F295+Systeme!$C$17)/Systeme!$C$14</f>
        <v>7.4458994270153633</v>
      </c>
      <c r="I295" s="8">
        <f>('DGL 4'!$P$7/'DGL 4'!$B$26)*(1-EXP(-'DGL 4'!$B$26*D295)) + ('DGL 4'!$P$8/'DGL 4'!$B$27)*(1-EXP(-'DGL 4'!$B$27*D295))+ ('DGL 4'!$P$9/'DGL 4'!$B$28)*(1-EXP(-'DGL 4'!$B$28*D295))</f>
        <v>37589.392726598628</v>
      </c>
      <c r="J295" s="21">
        <f>(I295+Systeme!$K$17)/Systeme!$K$14</f>
        <v>18.794696363299312</v>
      </c>
      <c r="L295" s="8">
        <f>('DGL 4'!$P$11/'DGL 4'!$B$26)*(1-EXP(-'DGL 4'!$B$26*D295)) + ('DGL 4'!$P$12/'DGL 4'!$B$27)*(1-EXP(-'DGL 4'!$B$27*D295))+ ('DGL 4'!$P$13/'DGL 4'!$B$28)*(1-EXP(-'DGL 4'!$B$28*D295))</f>
        <v>35217.200488135277</v>
      </c>
      <c r="M295" s="21">
        <f>(L295+Systeme!$S$17)/Systeme!$S$14</f>
        <v>17.608600244067638</v>
      </c>
      <c r="O295" s="8">
        <f>('DGL 4'!$P$15/'DGL 4'!$B$26)*(1-EXP(-'DGL 4'!$B$26*D295)) + ('DGL 4'!$P$16/'DGL 4'!$B$27)*(1-EXP(-'DGL 4'!$B$27*D295))+ ('DGL 4'!$P$17/'DGL 4'!$B$28)*(1-EXP(-'DGL 4'!$B$28*D295))</f>
        <v>112301.60793123543</v>
      </c>
      <c r="P295" s="21">
        <f>(O295+Systeme!$AA$17)/Systeme!$AA$14</f>
        <v>56.150803965617712</v>
      </c>
    </row>
    <row r="296" spans="1:16" x14ac:dyDescent="0.25">
      <c r="A296" s="4">
        <f t="shared" si="4"/>
        <v>294</v>
      </c>
      <c r="D296" s="19">
        <f>A296*0.001 *Systeme!$G$4</f>
        <v>29.4</v>
      </c>
      <c r="F296" s="8">
        <f>('DGL 4'!$P$3/'DGL 4'!$B$26)*(1-EXP(-'DGL 4'!$B$26*D296)) + ('DGL 4'!$P$4/'DGL 4'!$B$27)*(1-EXP(-'DGL 4'!$B$27*D296))+ ('DGL 4'!$P$5/'DGL 4'!$B$28)*(1-EXP(-'DGL 4'!$B$28*D296))</f>
        <v>-185219.03766761158</v>
      </c>
      <c r="G296" s="21">
        <f>(F296+Systeme!$C$17)/Systeme!$C$14</f>
        <v>7.390481166194208</v>
      </c>
      <c r="I296" s="8">
        <f>('DGL 4'!$P$7/'DGL 4'!$B$26)*(1-EXP(-'DGL 4'!$B$26*D296)) + ('DGL 4'!$P$8/'DGL 4'!$B$27)*(1-EXP(-'DGL 4'!$B$27*D296))+ ('DGL 4'!$P$9/'DGL 4'!$B$28)*(1-EXP(-'DGL 4'!$B$28*D296))</f>
        <v>37463.556596602677</v>
      </c>
      <c r="J296" s="21">
        <f>(I296+Systeme!$K$17)/Systeme!$K$14</f>
        <v>18.731778298301339</v>
      </c>
      <c r="L296" s="8">
        <f>('DGL 4'!$P$11/'DGL 4'!$B$26)*(1-EXP(-'DGL 4'!$B$26*D296)) + ('DGL 4'!$P$12/'DGL 4'!$B$27)*(1-EXP(-'DGL 4'!$B$27*D296))+ ('DGL 4'!$P$13/'DGL 4'!$B$28)*(1-EXP(-'DGL 4'!$B$28*D296))</f>
        <v>35102.28699751776</v>
      </c>
      <c r="M296" s="21">
        <f>(L296+Systeme!$S$17)/Systeme!$S$14</f>
        <v>17.551143498758879</v>
      </c>
      <c r="O296" s="8">
        <f>('DGL 4'!$P$15/'DGL 4'!$B$26)*(1-EXP(-'DGL 4'!$B$26*D296)) + ('DGL 4'!$P$16/'DGL 4'!$B$27)*(1-EXP(-'DGL 4'!$B$27*D296))+ ('DGL 4'!$P$17/'DGL 4'!$B$28)*(1-EXP(-'DGL 4'!$B$28*D296))</f>
        <v>112653.19407349118</v>
      </c>
      <c r="P296" s="21">
        <f>(O296+Systeme!$AA$17)/Systeme!$AA$14</f>
        <v>56.326597036745589</v>
      </c>
    </row>
    <row r="297" spans="1:16" x14ac:dyDescent="0.25">
      <c r="A297" s="4">
        <f t="shared" si="4"/>
        <v>295</v>
      </c>
      <c r="D297" s="19">
        <f>A297*0.001 *Systeme!$G$4</f>
        <v>29.5</v>
      </c>
      <c r="F297" s="8">
        <f>('DGL 4'!$P$3/'DGL 4'!$B$26)*(1-EXP(-'DGL 4'!$B$26*D297)) + ('DGL 4'!$P$4/'DGL 4'!$B$27)*(1-EXP(-'DGL 4'!$B$27*D297))+ ('DGL 4'!$P$5/'DGL 4'!$B$28)*(1-EXP(-'DGL 4'!$B$28*D297))</f>
        <v>-185328.89650105944</v>
      </c>
      <c r="G297" s="21">
        <f>(F297+Systeme!$C$17)/Systeme!$C$14</f>
        <v>7.3355517494702802</v>
      </c>
      <c r="I297" s="8">
        <f>('DGL 4'!$P$7/'DGL 4'!$B$26)*(1-EXP(-'DGL 4'!$B$26*D297)) + ('DGL 4'!$P$8/'DGL 4'!$B$27)*(1-EXP(-'DGL 4'!$B$27*D297))+ ('DGL 4'!$P$9/'DGL 4'!$B$28)*(1-EXP(-'DGL 4'!$B$28*D297))</f>
        <v>37337.832405590118</v>
      </c>
      <c r="J297" s="21">
        <f>(I297+Systeme!$K$17)/Systeme!$K$14</f>
        <v>18.66891620279506</v>
      </c>
      <c r="L297" s="8">
        <f>('DGL 4'!$P$11/'DGL 4'!$B$26)*(1-EXP(-'DGL 4'!$B$26*D297)) + ('DGL 4'!$P$12/'DGL 4'!$B$27)*(1-EXP(-'DGL 4'!$B$27*D297))+ ('DGL 4'!$P$13/'DGL 4'!$B$28)*(1-EXP(-'DGL 4'!$B$28*D297))</f>
        <v>34987.432757374248</v>
      </c>
      <c r="M297" s="21">
        <f>(L297+Systeme!$S$17)/Systeme!$S$14</f>
        <v>17.493716378687125</v>
      </c>
      <c r="O297" s="8">
        <f>('DGL 4'!$P$15/'DGL 4'!$B$26)*(1-EXP(-'DGL 4'!$B$26*D297)) + ('DGL 4'!$P$16/'DGL 4'!$B$27)*(1-EXP(-'DGL 4'!$B$27*D297))+ ('DGL 4'!$P$17/'DGL 4'!$B$28)*(1-EXP(-'DGL 4'!$B$28*D297))</f>
        <v>113003.63133809512</v>
      </c>
      <c r="P297" s="21">
        <f>(O297+Systeme!$AA$17)/Systeme!$AA$14</f>
        <v>56.501815669047559</v>
      </c>
    </row>
    <row r="298" spans="1:16" x14ac:dyDescent="0.25">
      <c r="A298" s="4">
        <f t="shared" si="4"/>
        <v>296</v>
      </c>
      <c r="D298" s="19">
        <f>A298*0.001 *Systeme!$G$4</f>
        <v>29.599999999999998</v>
      </c>
      <c r="F298" s="8">
        <f>('DGL 4'!$P$3/'DGL 4'!$B$26)*(1-EXP(-'DGL 4'!$B$26*D298)) + ('DGL 4'!$P$4/'DGL 4'!$B$27)*(1-EXP(-'DGL 4'!$B$27*D298))+ ('DGL 4'!$P$5/'DGL 4'!$B$28)*(1-EXP(-'DGL 4'!$B$28*D298))</f>
        <v>-185437.78726091306</v>
      </c>
      <c r="G298" s="21">
        <f>(F298+Systeme!$C$17)/Systeme!$C$14</f>
        <v>7.2811063695434717</v>
      </c>
      <c r="I298" s="8">
        <f>('DGL 4'!$P$7/'DGL 4'!$B$26)*(1-EXP(-'DGL 4'!$B$26*D298)) + ('DGL 4'!$P$8/'DGL 4'!$B$27)*(1-EXP(-'DGL 4'!$B$27*D298))+ ('DGL 4'!$P$9/'DGL 4'!$B$28)*(1-EXP(-'DGL 4'!$B$28*D298))</f>
        <v>37212.224513288224</v>
      </c>
      <c r="J298" s="21">
        <f>(I298+Systeme!$K$17)/Systeme!$K$14</f>
        <v>18.606112256644114</v>
      </c>
      <c r="L298" s="8">
        <f>('DGL 4'!$P$11/'DGL 4'!$B$26)*(1-EXP(-'DGL 4'!$B$26*D298)) + ('DGL 4'!$P$12/'DGL 4'!$B$27)*(1-EXP(-'DGL 4'!$B$27*D298))+ ('DGL 4'!$P$13/'DGL 4'!$B$28)*(1-EXP(-'DGL 4'!$B$28*D298))</f>
        <v>34872.642406701125</v>
      </c>
      <c r="M298" s="21">
        <f>(L298+Systeme!$S$17)/Systeme!$S$14</f>
        <v>17.436321203350563</v>
      </c>
      <c r="O298" s="8">
        <f>('DGL 4'!$P$15/'DGL 4'!$B$26)*(1-EXP(-'DGL 4'!$B$26*D298)) + ('DGL 4'!$P$16/'DGL 4'!$B$27)*(1-EXP(-'DGL 4'!$B$27*D298))+ ('DGL 4'!$P$17/'DGL 4'!$B$28)*(1-EXP(-'DGL 4'!$B$28*D298))</f>
        <v>113352.92034092377</v>
      </c>
      <c r="P298" s="21">
        <f>(O298+Systeme!$AA$17)/Systeme!$AA$14</f>
        <v>56.676460170461887</v>
      </c>
    </row>
    <row r="299" spans="1:16" x14ac:dyDescent="0.25">
      <c r="A299" s="4">
        <f t="shared" si="4"/>
        <v>297</v>
      </c>
      <c r="D299" s="19">
        <f>A299*0.001 *Systeme!$G$4</f>
        <v>29.7</v>
      </c>
      <c r="F299" s="8">
        <f>('DGL 4'!$P$3/'DGL 4'!$B$26)*(1-EXP(-'DGL 4'!$B$26*D299)) + ('DGL 4'!$P$4/'DGL 4'!$B$27)*(1-EXP(-'DGL 4'!$B$27*D299))+ ('DGL 4'!$P$5/'DGL 4'!$B$28)*(1-EXP(-'DGL 4'!$B$28*D299))</f>
        <v>-185545.71946180394</v>
      </c>
      <c r="G299" s="21">
        <f>(F299+Systeme!$C$17)/Systeme!$C$14</f>
        <v>7.2271402690980322</v>
      </c>
      <c r="I299" s="8">
        <f>('DGL 4'!$P$7/'DGL 4'!$B$26)*(1-EXP(-'DGL 4'!$B$26*D299)) + ('DGL 4'!$P$8/'DGL 4'!$B$27)*(1-EXP(-'DGL 4'!$B$27*D299))+ ('DGL 4'!$P$9/'DGL 4'!$B$28)*(1-EXP(-'DGL 4'!$B$28*D299))</f>
        <v>37086.737207295679</v>
      </c>
      <c r="J299" s="21">
        <f>(I299+Systeme!$K$17)/Systeme!$K$14</f>
        <v>18.543368603647838</v>
      </c>
      <c r="L299" s="8">
        <f>('DGL 4'!$P$11/'DGL 4'!$B$26)*(1-EXP(-'DGL 4'!$B$26*D299)) + ('DGL 4'!$P$12/'DGL 4'!$B$27)*(1-EXP(-'DGL 4'!$B$27*D299))+ ('DGL 4'!$P$13/'DGL 4'!$B$28)*(1-EXP(-'DGL 4'!$B$28*D299))</f>
        <v>34757.920510634853</v>
      </c>
      <c r="M299" s="21">
        <f>(L299+Systeme!$S$17)/Systeme!$S$14</f>
        <v>17.378960255317427</v>
      </c>
      <c r="O299" s="8">
        <f>('DGL 4'!$P$15/'DGL 4'!$B$26)*(1-EXP(-'DGL 4'!$B$26*D299)) + ('DGL 4'!$P$16/'DGL 4'!$B$27)*(1-EXP(-'DGL 4'!$B$27*D299))+ ('DGL 4'!$P$17/'DGL 4'!$B$28)*(1-EXP(-'DGL 4'!$B$28*D299))</f>
        <v>113701.06174387343</v>
      </c>
      <c r="P299" s="21">
        <f>(O299+Systeme!$AA$17)/Systeme!$AA$14</f>
        <v>56.850530871936719</v>
      </c>
    </row>
    <row r="300" spans="1:16" x14ac:dyDescent="0.25">
      <c r="A300" s="4">
        <f t="shared" si="4"/>
        <v>298</v>
      </c>
      <c r="D300" s="19">
        <f>A300*0.001 *Systeme!$G$4</f>
        <v>29.799999999999997</v>
      </c>
      <c r="F300" s="8">
        <f>('DGL 4'!$P$3/'DGL 4'!$B$26)*(1-EXP(-'DGL 4'!$B$26*D300)) + ('DGL 4'!$P$4/'DGL 4'!$B$27)*(1-EXP(-'DGL 4'!$B$27*D300))+ ('DGL 4'!$P$5/'DGL 4'!$B$28)*(1-EXP(-'DGL 4'!$B$28*D300))</f>
        <v>-185652.70251946061</v>
      </c>
      <c r="G300" s="21">
        <f>(F300+Systeme!$C$17)/Systeme!$C$14</f>
        <v>7.1736487402696945</v>
      </c>
      <c r="I300" s="8">
        <f>('DGL 4'!$P$7/'DGL 4'!$B$26)*(1-EXP(-'DGL 4'!$B$26*D300)) + ('DGL 4'!$P$8/'DGL 4'!$B$27)*(1-EXP(-'DGL 4'!$B$27*D300))+ ('DGL 4'!$P$9/'DGL 4'!$B$28)*(1-EXP(-'DGL 4'!$B$28*D300))</f>
        <v>36961.374703976064</v>
      </c>
      <c r="J300" s="21">
        <f>(I300+Systeme!$K$17)/Systeme!$K$14</f>
        <v>18.480687351988031</v>
      </c>
      <c r="L300" s="8">
        <f>('DGL 4'!$P$11/'DGL 4'!$B$26)*(1-EXP(-'DGL 4'!$B$26*D300)) + ('DGL 4'!$P$12/'DGL 4'!$B$27)*(1-EXP(-'DGL 4'!$B$27*D300))+ ('DGL 4'!$P$13/'DGL 4'!$B$28)*(1-EXP(-'DGL 4'!$B$28*D300))</f>
        <v>34643.271561358284</v>
      </c>
      <c r="M300" s="21">
        <f>(L300+Systeme!$S$17)/Systeme!$S$14</f>
        <v>17.321635780679141</v>
      </c>
      <c r="O300" s="8">
        <f>('DGL 4'!$P$15/'DGL 4'!$B$26)*(1-EXP(-'DGL 4'!$B$26*D300)) + ('DGL 4'!$P$16/'DGL 4'!$B$27)*(1-EXP(-'DGL 4'!$B$27*D300))+ ('DGL 4'!$P$17/'DGL 4'!$B$28)*(1-EXP(-'DGL 4'!$B$28*D300))</f>
        <v>114048.05625412628</v>
      </c>
      <c r="P300" s="21">
        <f>(O300+Systeme!$AA$17)/Systeme!$AA$14</f>
        <v>57.02402812706314</v>
      </c>
    </row>
    <row r="301" spans="1:16" x14ac:dyDescent="0.25">
      <c r="A301" s="4">
        <f t="shared" si="4"/>
        <v>299</v>
      </c>
      <c r="D301" s="19">
        <f>A301*0.001 *Systeme!$G$4</f>
        <v>29.9</v>
      </c>
      <c r="F301" s="8">
        <f>('DGL 4'!$P$3/'DGL 4'!$B$26)*(1-EXP(-'DGL 4'!$B$26*D301)) + ('DGL 4'!$P$4/'DGL 4'!$B$27)*(1-EXP(-'DGL 4'!$B$27*D301))+ ('DGL 4'!$P$5/'DGL 4'!$B$28)*(1-EXP(-'DGL 4'!$B$28*D301))</f>
        <v>-185758.74575176352</v>
      </c>
      <c r="G301" s="21">
        <f>(F301+Systeme!$C$17)/Systeme!$C$14</f>
        <v>7.1206271241182399</v>
      </c>
      <c r="I301" s="8">
        <f>('DGL 4'!$P$7/'DGL 4'!$B$26)*(1-EXP(-'DGL 4'!$B$26*D301)) + ('DGL 4'!$P$8/'DGL 4'!$B$27)*(1-EXP(-'DGL 4'!$B$27*D301))+ ('DGL 4'!$P$9/'DGL 4'!$B$28)*(1-EXP(-'DGL 4'!$B$28*D301))</f>
        <v>36836.14114934126</v>
      </c>
      <c r="J301" s="21">
        <f>(I301+Systeme!$K$17)/Systeme!$K$14</f>
        <v>18.418070574670629</v>
      </c>
      <c r="L301" s="8">
        <f>('DGL 4'!$P$11/'DGL 4'!$B$26)*(1-EXP(-'DGL 4'!$B$26*D301)) + ('DGL 4'!$P$12/'DGL 4'!$B$27)*(1-EXP(-'DGL 4'!$B$27*D301))+ ('DGL 4'!$P$13/'DGL 4'!$B$28)*(1-EXP(-'DGL 4'!$B$28*D301))</f>
        <v>34528.699978997087</v>
      </c>
      <c r="M301" s="21">
        <f>(L301+Systeme!$S$17)/Systeme!$S$14</f>
        <v>17.264349989498545</v>
      </c>
      <c r="O301" s="8">
        <f>('DGL 4'!$P$15/'DGL 4'!$B$26)*(1-EXP(-'DGL 4'!$B$26*D301)) + ('DGL 4'!$P$16/'DGL 4'!$B$27)*(1-EXP(-'DGL 4'!$B$27*D301))+ ('DGL 4'!$P$17/'DGL 4'!$B$28)*(1-EXP(-'DGL 4'!$B$28*D301))</f>
        <v>114393.90462342522</v>
      </c>
      <c r="P301" s="21">
        <f>(O301+Systeme!$AA$17)/Systeme!$AA$14</f>
        <v>57.196952311712607</v>
      </c>
    </row>
    <row r="302" spans="1:16" x14ac:dyDescent="0.25">
      <c r="A302" s="4">
        <f t="shared" si="4"/>
        <v>300</v>
      </c>
      <c r="D302" s="19">
        <f>A302*0.001 *Systeme!$G$4</f>
        <v>30</v>
      </c>
      <c r="F302" s="8">
        <f>('DGL 4'!$P$3/'DGL 4'!$B$26)*(1-EXP(-'DGL 4'!$B$26*D302)) + ('DGL 4'!$P$4/'DGL 4'!$B$27)*(1-EXP(-'DGL 4'!$B$27*D302))+ ('DGL 4'!$P$5/'DGL 4'!$B$28)*(1-EXP(-'DGL 4'!$B$28*D302))</f>
        <v>-185863.85837978779</v>
      </c>
      <c r="G302" s="21">
        <f>(F302+Systeme!$C$17)/Systeme!$C$14</f>
        <v>7.0680708101061027</v>
      </c>
      <c r="I302" s="8">
        <f>('DGL 4'!$P$7/'DGL 4'!$B$26)*(1-EXP(-'DGL 4'!$B$26*D302)) + ('DGL 4'!$P$8/'DGL 4'!$B$27)*(1-EXP(-'DGL 4'!$B$27*D302))+ ('DGL 4'!$P$9/'DGL 4'!$B$28)*(1-EXP(-'DGL 4'!$B$28*D302))</f>
        <v>36711.040619924621</v>
      </c>
      <c r="J302" s="21">
        <f>(I302+Systeme!$K$17)/Systeme!$K$14</f>
        <v>18.355520309962312</v>
      </c>
      <c r="L302" s="8">
        <f>('DGL 4'!$P$11/'DGL 4'!$B$26)*(1-EXP(-'DGL 4'!$B$26*D302)) + ('DGL 4'!$P$12/'DGL 4'!$B$27)*(1-EXP(-'DGL 4'!$B$27*D302))+ ('DGL 4'!$P$13/'DGL 4'!$B$28)*(1-EXP(-'DGL 4'!$B$28*D302))</f>
        <v>34414.210112505622</v>
      </c>
      <c r="M302" s="21">
        <f>(L302+Systeme!$S$17)/Systeme!$S$14</f>
        <v>17.207105056252811</v>
      </c>
      <c r="O302" s="8">
        <f>('DGL 4'!$P$15/'DGL 4'!$B$26)*(1-EXP(-'DGL 4'!$B$26*D302)) + ('DGL 4'!$P$16/'DGL 4'!$B$27)*(1-EXP(-'DGL 4'!$B$27*D302))+ ('DGL 4'!$P$17/'DGL 4'!$B$28)*(1-EXP(-'DGL 4'!$B$28*D302))</f>
        <v>114738.60764735757</v>
      </c>
      <c r="P302" s="21">
        <f>(O302+Systeme!$AA$17)/Systeme!$AA$14</f>
        <v>57.369303823678784</v>
      </c>
    </row>
    <row r="303" spans="1:16" x14ac:dyDescent="0.25">
      <c r="A303" s="4">
        <f t="shared" si="4"/>
        <v>301</v>
      </c>
      <c r="D303" s="19">
        <f>A303*0.001 *Systeme!$G$4</f>
        <v>30.099999999999998</v>
      </c>
      <c r="F303" s="8">
        <f>('DGL 4'!$P$3/'DGL 4'!$B$26)*(1-EXP(-'DGL 4'!$B$26*D303)) + ('DGL 4'!$P$4/'DGL 4'!$B$27)*(1-EXP(-'DGL 4'!$B$27*D303))+ ('DGL 4'!$P$5/'DGL 4'!$B$28)*(1-EXP(-'DGL 4'!$B$28*D303))</f>
        <v>-185968.04952883549</v>
      </c>
      <c r="G303" s="21">
        <f>(F303+Systeme!$C$17)/Systeme!$C$14</f>
        <v>7.0159752355822569</v>
      </c>
      <c r="I303" s="8">
        <f>('DGL 4'!$P$7/'DGL 4'!$B$26)*(1-EXP(-'DGL 4'!$B$26*D303)) + ('DGL 4'!$P$8/'DGL 4'!$B$27)*(1-EXP(-'DGL 4'!$B$27*D303))+ ('DGL 4'!$P$9/'DGL 4'!$B$28)*(1-EXP(-'DGL 4'!$B$28*D303))</f>
        <v>36586.077123644383</v>
      </c>
      <c r="J303" s="21">
        <f>(I303+Systeme!$K$17)/Systeme!$K$14</f>
        <v>18.293038561822193</v>
      </c>
      <c r="L303" s="8">
        <f>('DGL 4'!$P$11/'DGL 4'!$B$26)*(1-EXP(-'DGL 4'!$B$26*D303)) + ('DGL 4'!$P$12/'DGL 4'!$B$27)*(1-EXP(-'DGL 4'!$B$27*D303))+ ('DGL 4'!$P$13/'DGL 4'!$B$28)*(1-EXP(-'DGL 4'!$B$28*D303))</f>
        <v>34299.806240543097</v>
      </c>
      <c r="M303" s="21">
        <f>(L303+Systeme!$S$17)/Systeme!$S$14</f>
        <v>17.149903120271549</v>
      </c>
      <c r="O303" s="8">
        <f>('DGL 4'!$P$15/'DGL 4'!$B$26)*(1-EXP(-'DGL 4'!$B$26*D303)) + ('DGL 4'!$P$16/'DGL 4'!$B$27)*(1-EXP(-'DGL 4'!$B$27*D303))+ ('DGL 4'!$P$17/'DGL 4'!$B$28)*(1-EXP(-'DGL 4'!$B$28*D303))</f>
        <v>115082.16616464808</v>
      </c>
      <c r="P303" s="21">
        <f>(O303+Systeme!$AA$17)/Systeme!$AA$14</f>
        <v>57.541083082324036</v>
      </c>
    </row>
    <row r="304" spans="1:16" x14ac:dyDescent="0.25">
      <c r="A304" s="4">
        <f t="shared" si="4"/>
        <v>302</v>
      </c>
      <c r="D304" s="19">
        <f>A304*0.001 *Systeme!$G$4</f>
        <v>30.2</v>
      </c>
      <c r="F304" s="8">
        <f>('DGL 4'!$P$3/'DGL 4'!$B$26)*(1-EXP(-'DGL 4'!$B$26*D304)) + ('DGL 4'!$P$4/'DGL 4'!$B$27)*(1-EXP(-'DGL 4'!$B$27*D304))+ ('DGL 4'!$P$5/'DGL 4'!$B$28)*(1-EXP(-'DGL 4'!$B$28*D304))</f>
        <v>-186071.3282294563</v>
      </c>
      <c r="G304" s="21">
        <f>(F304+Systeme!$C$17)/Systeme!$C$14</f>
        <v>6.9643358852718524</v>
      </c>
      <c r="I304" s="8">
        <f>('DGL 4'!$P$7/'DGL 4'!$B$26)*(1-EXP(-'DGL 4'!$B$26*D304)) + ('DGL 4'!$P$8/'DGL 4'!$B$27)*(1-EXP(-'DGL 4'!$B$27*D304))+ ('DGL 4'!$P$9/'DGL 4'!$B$28)*(1-EXP(-'DGL 4'!$B$28*D304))</f>
        <v>36461.254600656932</v>
      </c>
      <c r="J304" s="21">
        <f>(I304+Systeme!$K$17)/Systeme!$K$14</f>
        <v>18.230627300328464</v>
      </c>
      <c r="L304" s="8">
        <f>('DGL 4'!$P$11/'DGL 4'!$B$26)*(1-EXP(-'DGL 4'!$B$26*D304)) + ('DGL 4'!$P$12/'DGL 4'!$B$27)*(1-EXP(-'DGL 4'!$B$27*D304))+ ('DGL 4'!$P$13/'DGL 4'!$B$28)*(1-EXP(-'DGL 4'!$B$28*D304))</f>
        <v>34185.492572339324</v>
      </c>
      <c r="M304" s="21">
        <f>(L304+Systeme!$S$17)/Systeme!$S$14</f>
        <v>17.092746286169664</v>
      </c>
      <c r="O304" s="8">
        <f>('DGL 4'!$P$15/'DGL 4'!$B$26)*(1-EXP(-'DGL 4'!$B$26*D304)) + ('DGL 4'!$P$16/'DGL 4'!$B$27)*(1-EXP(-'DGL 4'!$B$27*D304))+ ('DGL 4'!$P$17/'DGL 4'!$B$28)*(1-EXP(-'DGL 4'!$B$28*D304))</f>
        <v>115424.5810564601</v>
      </c>
      <c r="P304" s="21">
        <f>(O304+Systeme!$AA$17)/Systeme!$AA$14</f>
        <v>57.712290528230049</v>
      </c>
    </row>
    <row r="305" spans="1:16" x14ac:dyDescent="0.25">
      <c r="A305" s="4">
        <f t="shared" si="4"/>
        <v>303</v>
      </c>
      <c r="D305" s="19">
        <f>A305*0.001 *Systeme!$G$4</f>
        <v>30.3</v>
      </c>
      <c r="F305" s="8">
        <f>('DGL 4'!$P$3/'DGL 4'!$B$26)*(1-EXP(-'DGL 4'!$B$26*D305)) + ('DGL 4'!$P$4/'DGL 4'!$B$27)*(1-EXP(-'DGL 4'!$B$27*D305))+ ('DGL 4'!$P$5/'DGL 4'!$B$28)*(1-EXP(-'DGL 4'!$B$28*D305))</f>
        <v>-186173.70341845727</v>
      </c>
      <c r="G305" s="21">
        <f>(F305+Systeme!$C$17)/Systeme!$C$14</f>
        <v>6.9131482907713657</v>
      </c>
      <c r="I305" s="8">
        <f>('DGL 4'!$P$7/'DGL 4'!$B$26)*(1-EXP(-'DGL 4'!$B$26*D305)) + ('DGL 4'!$P$8/'DGL 4'!$B$27)*(1-EXP(-'DGL 4'!$B$27*D305))+ ('DGL 4'!$P$9/'DGL 4'!$B$28)*(1-EXP(-'DGL 4'!$B$28*D305))</f>
        <v>36336.576924200592</v>
      </c>
      <c r="J305" s="21">
        <f>(I305+Systeme!$K$17)/Systeme!$K$14</f>
        <v>18.168288462100296</v>
      </c>
      <c r="L305" s="8">
        <f>('DGL 4'!$P$11/'DGL 4'!$B$26)*(1-EXP(-'DGL 4'!$B$26*D305)) + ('DGL 4'!$P$12/'DGL 4'!$B$27)*(1-EXP(-'DGL 4'!$B$27*D305))+ ('DGL 4'!$P$13/'DGL 4'!$B$28)*(1-EXP(-'DGL 4'!$B$28*D305))</f>
        <v>34071.273248551093</v>
      </c>
      <c r="M305" s="21">
        <f>(L305+Systeme!$S$17)/Systeme!$S$14</f>
        <v>17.035636624275547</v>
      </c>
      <c r="O305" s="8">
        <f>('DGL 4'!$P$15/'DGL 4'!$B$26)*(1-EXP(-'DGL 4'!$B$26*D305)) + ('DGL 4'!$P$16/'DGL 4'!$B$27)*(1-EXP(-'DGL 4'!$B$27*D305))+ ('DGL 4'!$P$17/'DGL 4'!$B$28)*(1-EXP(-'DGL 4'!$B$28*D305))</f>
        <v>115765.85324570563</v>
      </c>
      <c r="P305" s="21">
        <f>(O305+Systeme!$AA$17)/Systeme!$AA$14</f>
        <v>57.882926622852814</v>
      </c>
    </row>
    <row r="306" spans="1:16" x14ac:dyDescent="0.25">
      <c r="A306" s="4">
        <f t="shared" si="4"/>
        <v>304</v>
      </c>
      <c r="D306" s="19">
        <f>A306*0.001 *Systeme!$G$4</f>
        <v>30.4</v>
      </c>
      <c r="F306" s="8">
        <f>('DGL 4'!$P$3/'DGL 4'!$B$26)*(1-EXP(-'DGL 4'!$B$26*D306)) + ('DGL 4'!$P$4/'DGL 4'!$B$27)*(1-EXP(-'DGL 4'!$B$27*D306))+ ('DGL 4'!$P$5/'DGL 4'!$B$28)*(1-EXP(-'DGL 4'!$B$28*D306))</f>
        <v>-186275.18393990179</v>
      </c>
      <c r="G306" s="21">
        <f>(F306+Systeme!$C$17)/Systeme!$C$14</f>
        <v>6.8624080300491039</v>
      </c>
      <c r="I306" s="8">
        <f>('DGL 4'!$P$7/'DGL 4'!$B$26)*(1-EXP(-'DGL 4'!$B$26*D306)) + ('DGL 4'!$P$8/'DGL 4'!$B$27)*(1-EXP(-'DGL 4'!$B$27*D306))+ ('DGL 4'!$P$9/'DGL 4'!$B$28)*(1-EXP(-'DGL 4'!$B$28*D306))</f>
        <v>36212.047901429658</v>
      </c>
      <c r="J306" s="21">
        <f>(I306+Systeme!$K$17)/Systeme!$K$14</f>
        <v>18.106023950714828</v>
      </c>
      <c r="L306" s="8">
        <f>('DGL 4'!$P$11/'DGL 4'!$B$26)*(1-EXP(-'DGL 4'!$B$26*D306)) + ('DGL 4'!$P$12/'DGL 4'!$B$27)*(1-EXP(-'DGL 4'!$B$27*D306))+ ('DGL 4'!$P$13/'DGL 4'!$B$28)*(1-EXP(-'DGL 4'!$B$28*D306))</f>
        <v>33957.152342108369</v>
      </c>
      <c r="M306" s="21">
        <f>(L306+Systeme!$S$17)/Systeme!$S$14</f>
        <v>16.978576171054186</v>
      </c>
      <c r="O306" s="8">
        <f>('DGL 4'!$P$15/'DGL 4'!$B$26)*(1-EXP(-'DGL 4'!$B$26*D306)) + ('DGL 4'!$P$16/'DGL 4'!$B$27)*(1-EXP(-'DGL 4'!$B$27*D306))+ ('DGL 4'!$P$17/'DGL 4'!$B$28)*(1-EXP(-'DGL 4'!$B$28*D306))</f>
        <v>116105.98369636381</v>
      </c>
      <c r="P306" s="21">
        <f>(O306+Systeme!$AA$17)/Systeme!$AA$14</f>
        <v>58.052991848181904</v>
      </c>
    </row>
    <row r="307" spans="1:16" x14ac:dyDescent="0.25">
      <c r="A307" s="4">
        <f t="shared" si="4"/>
        <v>305</v>
      </c>
      <c r="D307" s="19">
        <f>A307*0.001 *Systeme!$G$4</f>
        <v>30.5</v>
      </c>
      <c r="F307" s="8">
        <f>('DGL 4'!$P$3/'DGL 4'!$B$26)*(1-EXP(-'DGL 4'!$B$26*D307)) + ('DGL 4'!$P$4/'DGL 4'!$B$27)*(1-EXP(-'DGL 4'!$B$27*D307))+ ('DGL 4'!$P$5/'DGL 4'!$B$28)*(1-EXP(-'DGL 4'!$B$28*D307))</f>
        <v>-186375.77854609786</v>
      </c>
      <c r="G307" s="21">
        <f>(F307+Systeme!$C$17)/Systeme!$C$14</f>
        <v>6.8121107269510688</v>
      </c>
      <c r="I307" s="8">
        <f>('DGL 4'!$P$7/'DGL 4'!$B$26)*(1-EXP(-'DGL 4'!$B$26*D307)) + ('DGL 4'!$P$8/'DGL 4'!$B$27)*(1-EXP(-'DGL 4'!$B$27*D307))+ ('DGL 4'!$P$9/'DGL 4'!$B$28)*(1-EXP(-'DGL 4'!$B$28*D307))</f>
        <v>36087.671274238892</v>
      </c>
      <c r="J307" s="21">
        <f>(I307+Systeme!$K$17)/Systeme!$K$14</f>
        <v>18.043835637119447</v>
      </c>
      <c r="L307" s="8">
        <f>('DGL 4'!$P$11/'DGL 4'!$B$26)*(1-EXP(-'DGL 4'!$B$26*D307)) + ('DGL 4'!$P$12/'DGL 4'!$B$27)*(1-EXP(-'DGL 4'!$B$27*D307))+ ('DGL 4'!$P$13/'DGL 4'!$B$28)*(1-EXP(-'DGL 4'!$B$28*D307))</f>
        <v>33843.133859051275</v>
      </c>
      <c r="M307" s="21">
        <f>(L307+Systeme!$S$17)/Systeme!$S$14</f>
        <v>16.921566929525639</v>
      </c>
      <c r="O307" s="8">
        <f>('DGL 4'!$P$15/'DGL 4'!$B$26)*(1-EXP(-'DGL 4'!$B$26*D307)) + ('DGL 4'!$P$16/'DGL 4'!$B$27)*(1-EXP(-'DGL 4'!$B$27*D307))+ ('DGL 4'!$P$17/'DGL 4'!$B$28)*(1-EXP(-'DGL 4'!$B$28*D307))</f>
        <v>116444.97341280771</v>
      </c>
      <c r="P307" s="21">
        <f>(O307+Systeme!$AA$17)/Systeme!$AA$14</f>
        <v>58.222486706403856</v>
      </c>
    </row>
    <row r="308" spans="1:16" x14ac:dyDescent="0.25">
      <c r="A308" s="4">
        <f t="shared" si="4"/>
        <v>306</v>
      </c>
      <c r="D308" s="19">
        <f>A308*0.001 *Systeme!$G$4</f>
        <v>30.599999999999998</v>
      </c>
      <c r="F308" s="8">
        <f>('DGL 4'!$P$3/'DGL 4'!$B$26)*(1-EXP(-'DGL 4'!$B$26*D308)) + ('DGL 4'!$P$4/'DGL 4'!$B$27)*(1-EXP(-'DGL 4'!$B$27*D308))+ ('DGL 4'!$P$5/'DGL 4'!$B$28)*(1-EXP(-'DGL 4'!$B$28*D308))</f>
        <v>-186475.49589857538</v>
      </c>
      <c r="G308" s="21">
        <f>(F308+Systeme!$C$17)/Systeme!$C$14</f>
        <v>6.7622520507123118</v>
      </c>
      <c r="I308" s="8">
        <f>('DGL 4'!$P$7/'DGL 4'!$B$26)*(1-EXP(-'DGL 4'!$B$26*D308)) + ('DGL 4'!$P$8/'DGL 4'!$B$27)*(1-EXP(-'DGL 4'!$B$27*D308))+ ('DGL 4'!$P$9/'DGL 4'!$B$28)*(1-EXP(-'DGL 4'!$B$28*D308))</f>
        <v>35963.450720078588</v>
      </c>
      <c r="J308" s="21">
        <f>(I308+Systeme!$K$17)/Systeme!$K$14</f>
        <v>17.981725360039295</v>
      </c>
      <c r="L308" s="8">
        <f>('DGL 4'!$P$11/'DGL 4'!$B$26)*(1-EXP(-'DGL 4'!$B$26*D308)) + ('DGL 4'!$P$12/'DGL 4'!$B$27)*(1-EXP(-'DGL 4'!$B$27*D308))+ ('DGL 4'!$P$13/'DGL 4'!$B$28)*(1-EXP(-'DGL 4'!$B$28*D308))</f>
        <v>33729.22173935693</v>
      </c>
      <c r="M308" s="21">
        <f>(L308+Systeme!$S$17)/Systeme!$S$14</f>
        <v>16.864610869678465</v>
      </c>
      <c r="O308" s="8">
        <f>('DGL 4'!$P$15/'DGL 4'!$B$26)*(1-EXP(-'DGL 4'!$B$26*D308)) + ('DGL 4'!$P$16/'DGL 4'!$B$27)*(1-EXP(-'DGL 4'!$B$27*D308))+ ('DGL 4'!$P$17/'DGL 4'!$B$28)*(1-EXP(-'DGL 4'!$B$28*D308))</f>
        <v>116782.82343913987</v>
      </c>
      <c r="P308" s="21">
        <f>(O308+Systeme!$AA$17)/Systeme!$AA$14</f>
        <v>58.391411719569938</v>
      </c>
    </row>
    <row r="309" spans="1:16" x14ac:dyDescent="0.25">
      <c r="A309" s="4">
        <f t="shared" si="4"/>
        <v>307</v>
      </c>
      <c r="D309" s="19">
        <f>A309*0.001 *Systeme!$G$4</f>
        <v>30.7</v>
      </c>
      <c r="F309" s="8">
        <f>('DGL 4'!$P$3/'DGL 4'!$B$26)*(1-EXP(-'DGL 4'!$B$26*D309)) + ('DGL 4'!$P$4/'DGL 4'!$B$27)*(1-EXP(-'DGL 4'!$B$27*D309))+ ('DGL 4'!$P$5/'DGL 4'!$B$28)*(1-EXP(-'DGL 4'!$B$28*D309))</f>
        <v>-186574.3445690533</v>
      </c>
      <c r="G309" s="21">
        <f>(F309+Systeme!$C$17)/Systeme!$C$14</f>
        <v>6.7128277154733516</v>
      </c>
      <c r="I309" s="8">
        <f>('DGL 4'!$P$7/'DGL 4'!$B$26)*(1-EXP(-'DGL 4'!$B$26*D309)) + ('DGL 4'!$P$8/'DGL 4'!$B$27)*(1-EXP(-'DGL 4'!$B$27*D309))+ ('DGL 4'!$P$9/'DGL 4'!$B$28)*(1-EXP(-'DGL 4'!$B$28*D309))</f>
        <v>35839.389852760243</v>
      </c>
      <c r="J309" s="21">
        <f>(I309+Systeme!$K$17)/Systeme!$K$14</f>
        <v>17.919694926380121</v>
      </c>
      <c r="L309" s="8">
        <f>('DGL 4'!$P$11/'DGL 4'!$B$26)*(1-EXP(-'DGL 4'!$B$26*D309)) + ('DGL 4'!$P$12/'DGL 4'!$B$27)*(1-EXP(-'DGL 4'!$B$27*D309))+ ('DGL 4'!$P$13/'DGL 4'!$B$28)*(1-EXP(-'DGL 4'!$B$28*D309))</f>
        <v>33615.41985775753</v>
      </c>
      <c r="M309" s="21">
        <f>(L309+Systeme!$S$17)/Systeme!$S$14</f>
        <v>16.807709928878765</v>
      </c>
      <c r="O309" s="8">
        <f>('DGL 4'!$P$15/'DGL 4'!$B$26)*(1-EXP(-'DGL 4'!$B$26*D309)) + ('DGL 4'!$P$16/'DGL 4'!$B$27)*(1-EXP(-'DGL 4'!$B$27*D309))+ ('DGL 4'!$P$17/'DGL 4'!$B$28)*(1-EXP(-'DGL 4'!$B$28*D309))</f>
        <v>117119.5348585356</v>
      </c>
      <c r="P309" s="21">
        <f>(O309+Systeme!$AA$17)/Systeme!$AA$14</f>
        <v>58.559767429267801</v>
      </c>
    </row>
    <row r="310" spans="1:16" x14ac:dyDescent="0.25">
      <c r="A310" s="4">
        <f t="shared" si="4"/>
        <v>308</v>
      </c>
      <c r="D310" s="19">
        <f>A310*0.001 *Systeme!$G$4</f>
        <v>30.8</v>
      </c>
      <c r="F310" s="8">
        <f>('DGL 4'!$P$3/'DGL 4'!$B$26)*(1-EXP(-'DGL 4'!$B$26*D310)) + ('DGL 4'!$P$4/'DGL 4'!$B$27)*(1-EXP(-'DGL 4'!$B$27*D310))+ ('DGL 4'!$P$5/'DGL 4'!$B$28)*(1-EXP(-'DGL 4'!$B$28*D310))</f>
        <v>-186672.33304039616</v>
      </c>
      <c r="G310" s="21">
        <f>(F310+Systeme!$C$17)/Systeme!$C$14</f>
        <v>6.6638334798019203</v>
      </c>
      <c r="I310" s="8">
        <f>('DGL 4'!$P$7/'DGL 4'!$B$26)*(1-EXP(-'DGL 4'!$B$26*D310)) + ('DGL 4'!$P$8/'DGL 4'!$B$27)*(1-EXP(-'DGL 4'!$B$27*D310))+ ('DGL 4'!$P$9/'DGL 4'!$B$28)*(1-EXP(-'DGL 4'!$B$28*D310))</f>
        <v>35715.492223253226</v>
      </c>
      <c r="J310" s="21">
        <f>(I310+Systeme!$K$17)/Systeme!$K$14</f>
        <v>17.857746111626614</v>
      </c>
      <c r="L310" s="8">
        <f>('DGL 4'!$P$11/'DGL 4'!$B$26)*(1-EXP(-'DGL 4'!$B$26*D310)) + ('DGL 4'!$P$12/'DGL 4'!$B$27)*(1-EXP(-'DGL 4'!$B$27*D310))+ ('DGL 4'!$P$13/'DGL 4'!$B$28)*(1-EXP(-'DGL 4'!$B$28*D310))</f>
        <v>33501.732024548604</v>
      </c>
      <c r="M310" s="21">
        <f>(L310+Systeme!$S$17)/Systeme!$S$14</f>
        <v>16.750866012274301</v>
      </c>
      <c r="O310" s="8">
        <f>('DGL 4'!$P$15/'DGL 4'!$B$26)*(1-EXP(-'DGL 4'!$B$26*D310)) + ('DGL 4'!$P$16/'DGL 4'!$B$27)*(1-EXP(-'DGL 4'!$B$27*D310))+ ('DGL 4'!$P$17/'DGL 4'!$B$28)*(1-EXP(-'DGL 4'!$B$28*D310))</f>
        <v>117455.10879259437</v>
      </c>
      <c r="P310" s="21">
        <f>(O310+Systeme!$AA$17)/Systeme!$AA$14</f>
        <v>58.727554396297187</v>
      </c>
    </row>
    <row r="311" spans="1:16" x14ac:dyDescent="0.25">
      <c r="A311" s="4">
        <f t="shared" si="4"/>
        <v>309</v>
      </c>
      <c r="D311" s="19">
        <f>A311*0.001 *Systeme!$G$4</f>
        <v>30.9</v>
      </c>
      <c r="F311" s="8">
        <f>('DGL 4'!$P$3/'DGL 4'!$B$26)*(1-EXP(-'DGL 4'!$B$26*D311)) + ('DGL 4'!$P$4/'DGL 4'!$B$27)*(1-EXP(-'DGL 4'!$B$27*D311))+ ('DGL 4'!$P$5/'DGL 4'!$B$28)*(1-EXP(-'DGL 4'!$B$28*D311))</f>
        <v>-186769.46970756023</v>
      </c>
      <c r="G311" s="21">
        <f>(F311+Systeme!$C$17)/Systeme!$C$14</f>
        <v>6.615265146219885</v>
      </c>
      <c r="I311" s="8">
        <f>('DGL 4'!$P$7/'DGL 4'!$B$26)*(1-EXP(-'DGL 4'!$B$26*D311)) + ('DGL 4'!$P$8/'DGL 4'!$B$27)*(1-EXP(-'DGL 4'!$B$27*D311))+ ('DGL 4'!$P$9/'DGL 4'!$B$28)*(1-EXP(-'DGL 4'!$B$28*D311))</f>
        <v>35591.761320472069</v>
      </c>
      <c r="J311" s="21">
        <f>(I311+Systeme!$K$17)/Systeme!$K$14</f>
        <v>17.795880660236033</v>
      </c>
      <c r="L311" s="8">
        <f>('DGL 4'!$P$11/'DGL 4'!$B$26)*(1-EXP(-'DGL 4'!$B$26*D311)) + ('DGL 4'!$P$12/'DGL 4'!$B$27)*(1-EXP(-'DGL 4'!$B$27*D311))+ ('DGL 4'!$P$13/'DGL 4'!$B$28)*(1-EXP(-'DGL 4'!$B$28*D311))</f>
        <v>33388.161986388383</v>
      </c>
      <c r="M311" s="21">
        <f>(L311+Systeme!$S$17)/Systeme!$S$14</f>
        <v>16.694080993194191</v>
      </c>
      <c r="O311" s="8">
        <f>('DGL 4'!$P$15/'DGL 4'!$B$26)*(1-EXP(-'DGL 4'!$B$26*D311)) + ('DGL 4'!$P$16/'DGL 4'!$B$27)*(1-EXP(-'DGL 4'!$B$27*D311))+ ('DGL 4'!$P$17/'DGL 4'!$B$28)*(1-EXP(-'DGL 4'!$B$28*D311))</f>
        <v>117789.54640069985</v>
      </c>
      <c r="P311" s="21">
        <f>(O311+Systeme!$AA$17)/Systeme!$AA$14</f>
        <v>58.894773200349924</v>
      </c>
    </row>
    <row r="312" spans="1:16" x14ac:dyDescent="0.25">
      <c r="A312" s="4">
        <f t="shared" si="4"/>
        <v>310</v>
      </c>
      <c r="D312" s="19">
        <f>A312*0.001 *Systeme!$G$4</f>
        <v>31</v>
      </c>
      <c r="F312" s="8">
        <f>('DGL 4'!$P$3/'DGL 4'!$B$26)*(1-EXP(-'DGL 4'!$B$26*D312)) + ('DGL 4'!$P$4/'DGL 4'!$B$27)*(1-EXP(-'DGL 4'!$B$27*D312))+ ('DGL 4'!$P$5/'DGL 4'!$B$28)*(1-EXP(-'DGL 4'!$B$28*D312))</f>
        <v>-186865.76287852964</v>
      </c>
      <c r="G312" s="21">
        <f>(F312+Systeme!$C$17)/Systeme!$C$14</f>
        <v>6.5671185607351799</v>
      </c>
      <c r="I312" s="8">
        <f>('DGL 4'!$P$7/'DGL 4'!$B$26)*(1-EXP(-'DGL 4'!$B$26*D312)) + ('DGL 4'!$P$8/'DGL 4'!$B$27)*(1-EXP(-'DGL 4'!$B$27*D312))+ ('DGL 4'!$P$9/'DGL 4'!$B$28)*(1-EXP(-'DGL 4'!$B$28*D312))</f>
        <v>35468.200572054877</v>
      </c>
      <c r="J312" s="21">
        <f>(I312+Systeme!$K$17)/Systeme!$K$14</f>
        <v>17.734100286027438</v>
      </c>
      <c r="L312" s="8">
        <f>('DGL 4'!$P$11/'DGL 4'!$B$26)*(1-EXP(-'DGL 4'!$B$26*D312)) + ('DGL 4'!$P$12/'DGL 4'!$B$27)*(1-EXP(-'DGL 4'!$B$27*D312))+ ('DGL 4'!$P$13/'DGL 4'!$B$28)*(1-EXP(-'DGL 4'!$B$28*D312))</f>
        <v>33274.7134270877</v>
      </c>
      <c r="M312" s="21">
        <f>(L312+Systeme!$S$17)/Systeme!$S$14</f>
        <v>16.637356713543848</v>
      </c>
      <c r="O312" s="8">
        <f>('DGL 4'!$P$15/'DGL 4'!$B$26)*(1-EXP(-'DGL 4'!$B$26*D312)) + ('DGL 4'!$P$16/'DGL 4'!$B$27)*(1-EXP(-'DGL 4'!$B$27*D312))+ ('DGL 4'!$P$17/'DGL 4'!$B$28)*(1-EXP(-'DGL 4'!$B$28*D312))</f>
        <v>118122.84887938711</v>
      </c>
      <c r="P312" s="21">
        <f>(O312+Systeme!$AA$17)/Systeme!$AA$14</f>
        <v>59.061424439693553</v>
      </c>
    </row>
    <row r="313" spans="1:16" x14ac:dyDescent="0.25">
      <c r="A313" s="4">
        <f t="shared" si="4"/>
        <v>311</v>
      </c>
      <c r="D313" s="19">
        <f>A313*0.001 *Systeme!$G$4</f>
        <v>31.1</v>
      </c>
      <c r="F313" s="8">
        <f>('DGL 4'!$P$3/'DGL 4'!$B$26)*(1-EXP(-'DGL 4'!$B$26*D313)) + ('DGL 4'!$P$4/'DGL 4'!$B$27)*(1-EXP(-'DGL 4'!$B$27*D313))+ ('DGL 4'!$P$5/'DGL 4'!$B$28)*(1-EXP(-'DGL 4'!$B$28*D313))</f>
        <v>-186961.2207752424</v>
      </c>
      <c r="G313" s="21">
        <f>(F313+Systeme!$C$17)/Systeme!$C$14</f>
        <v>6.5193896123787995</v>
      </c>
      <c r="I313" s="8">
        <f>('DGL 4'!$P$7/'DGL 4'!$B$26)*(1-EXP(-'DGL 4'!$B$26*D313)) + ('DGL 4'!$P$8/'DGL 4'!$B$27)*(1-EXP(-'DGL 4'!$B$27*D313))+ ('DGL 4'!$P$9/'DGL 4'!$B$28)*(1-EXP(-'DGL 4'!$B$28*D313))</f>
        <v>35344.813345132847</v>
      </c>
      <c r="J313" s="21">
        <f>(I313+Systeme!$K$17)/Systeme!$K$14</f>
        <v>17.672406672566424</v>
      </c>
      <c r="L313" s="8">
        <f>('DGL 4'!$P$11/'DGL 4'!$B$26)*(1-EXP(-'DGL 4'!$B$26*D313)) + ('DGL 4'!$P$12/'DGL 4'!$B$27)*(1-EXP(-'DGL 4'!$B$27*D313))+ ('DGL 4'!$P$13/'DGL 4'!$B$28)*(1-EXP(-'DGL 4'!$B$28*D313))</f>
        <v>33161.389968391217</v>
      </c>
      <c r="M313" s="21">
        <f>(L313+Systeme!$S$17)/Systeme!$S$14</f>
        <v>16.58069498419561</v>
      </c>
      <c r="O313" s="8">
        <f>('DGL 4'!$P$15/'DGL 4'!$B$26)*(1-EXP(-'DGL 4'!$B$26*D313)) + ('DGL 4'!$P$16/'DGL 4'!$B$27)*(1-EXP(-'DGL 4'!$B$27*D313))+ ('DGL 4'!$P$17/'DGL 4'!$B$28)*(1-EXP(-'DGL 4'!$B$28*D313))</f>
        <v>118455.01746171838</v>
      </c>
      <c r="P313" s="21">
        <f>(O313+Systeme!$AA$17)/Systeme!$AA$14</f>
        <v>59.227508730859192</v>
      </c>
    </row>
    <row r="314" spans="1:16" x14ac:dyDescent="0.25">
      <c r="A314" s="4">
        <f t="shared" si="4"/>
        <v>312</v>
      </c>
      <c r="D314" s="19">
        <f>A314*0.001 *Systeme!$G$4</f>
        <v>31.2</v>
      </c>
      <c r="F314" s="8">
        <f>('DGL 4'!$P$3/'DGL 4'!$B$26)*(1-EXP(-'DGL 4'!$B$26*D314)) + ('DGL 4'!$P$4/'DGL 4'!$B$27)*(1-EXP(-'DGL 4'!$B$27*D314))+ ('DGL 4'!$P$5/'DGL 4'!$B$28)*(1-EXP(-'DGL 4'!$B$28*D314))</f>
        <v>-187055.85153450639</v>
      </c>
      <c r="G314" s="21">
        <f>(F314+Systeme!$C$17)/Systeme!$C$14</f>
        <v>6.4720742327468033</v>
      </c>
      <c r="I314" s="8">
        <f>('DGL 4'!$P$7/'DGL 4'!$B$26)*(1-EXP(-'DGL 4'!$B$26*D314)) + ('DGL 4'!$P$8/'DGL 4'!$B$27)*(1-EXP(-'DGL 4'!$B$27*D314))+ ('DGL 4'!$P$9/'DGL 4'!$B$28)*(1-EXP(-'DGL 4'!$B$28*D314))</f>
        <v>35221.60294709084</v>
      </c>
      <c r="J314" s="21">
        <f>(I314+Systeme!$K$17)/Systeme!$K$14</f>
        <v>17.610801473545418</v>
      </c>
      <c r="L314" s="8">
        <f>('DGL 4'!$P$11/'DGL 4'!$B$26)*(1-EXP(-'DGL 4'!$B$26*D314)) + ('DGL 4'!$P$12/'DGL 4'!$B$27)*(1-EXP(-'DGL 4'!$B$27*D314))+ ('DGL 4'!$P$13/'DGL 4'!$B$28)*(1-EXP(-'DGL 4'!$B$28*D314))</f>
        <v>33048.195170749517</v>
      </c>
      <c r="M314" s="21">
        <f>(L314+Systeme!$S$17)/Systeme!$S$14</f>
        <v>16.524097585374758</v>
      </c>
      <c r="O314" s="8">
        <f>('DGL 4'!$P$15/'DGL 4'!$B$26)*(1-EXP(-'DGL 4'!$B$26*D314)) + ('DGL 4'!$P$16/'DGL 4'!$B$27)*(1-EXP(-'DGL 4'!$B$27*D314))+ ('DGL 4'!$P$17/'DGL 4'!$B$28)*(1-EXP(-'DGL 4'!$B$28*D314))</f>
        <v>118786.05341666608</v>
      </c>
      <c r="P314" s="21">
        <f>(O314+Systeme!$AA$17)/Systeme!$AA$14</f>
        <v>59.393026708333039</v>
      </c>
    </row>
    <row r="315" spans="1:16" x14ac:dyDescent="0.25">
      <c r="A315" s="4">
        <f t="shared" si="4"/>
        <v>313</v>
      </c>
      <c r="D315" s="19">
        <f>A315*0.001 *Systeme!$G$4</f>
        <v>31.3</v>
      </c>
      <c r="F315" s="8">
        <f>('DGL 4'!$P$3/'DGL 4'!$B$26)*(1-EXP(-'DGL 4'!$B$26*D315)) + ('DGL 4'!$P$4/'DGL 4'!$B$27)*(1-EXP(-'DGL 4'!$B$27*D315))+ ('DGL 4'!$P$5/'DGL 4'!$B$28)*(1-EXP(-'DGL 4'!$B$28*D315))</f>
        <v>-187149.66320890532</v>
      </c>
      <c r="G315" s="21">
        <f>(F315+Systeme!$C$17)/Systeme!$C$14</f>
        <v>6.4251683955473418</v>
      </c>
      <c r="I315" s="8">
        <f>('DGL 4'!$P$7/'DGL 4'!$B$26)*(1-EXP(-'DGL 4'!$B$26*D315)) + ('DGL 4'!$P$8/'DGL 4'!$B$27)*(1-EXP(-'DGL 4'!$B$27*D315))+ ('DGL 4'!$P$9/'DGL 4'!$B$28)*(1-EXP(-'DGL 4'!$B$28*D315))</f>
        <v>35098.572626319292</v>
      </c>
      <c r="J315" s="21">
        <f>(I315+Systeme!$K$17)/Systeme!$K$14</f>
        <v>17.549286313159644</v>
      </c>
      <c r="L315" s="8">
        <f>('DGL 4'!$P$11/'DGL 4'!$B$26)*(1-EXP(-'DGL 4'!$B$26*D315)) + ('DGL 4'!$P$12/'DGL 4'!$B$27)*(1-EXP(-'DGL 4'!$B$27*D315))+ ('DGL 4'!$P$13/'DGL 4'!$B$28)*(1-EXP(-'DGL 4'!$B$28*D315))</f>
        <v>32935.132534082382</v>
      </c>
      <c r="M315" s="21">
        <f>(L315+Systeme!$S$17)/Systeme!$S$14</f>
        <v>16.467566267041192</v>
      </c>
      <c r="O315" s="8">
        <f>('DGL 4'!$P$15/'DGL 4'!$B$26)*(1-EXP(-'DGL 4'!$B$26*D315)) + ('DGL 4'!$P$16/'DGL 4'!$B$27)*(1-EXP(-'DGL 4'!$B$27*D315))+ ('DGL 4'!$P$17/'DGL 4'!$B$28)*(1-EXP(-'DGL 4'!$B$28*D315))</f>
        <v>119115.95804850367</v>
      </c>
      <c r="P315" s="21">
        <f>(O315+Systeme!$AA$17)/Systeme!$AA$14</f>
        <v>59.557979024251836</v>
      </c>
    </row>
    <row r="316" spans="1:16" x14ac:dyDescent="0.25">
      <c r="A316" s="4">
        <f t="shared" si="4"/>
        <v>314</v>
      </c>
      <c r="D316" s="19">
        <f>A316*0.001 *Systeme!$G$4</f>
        <v>31.4</v>
      </c>
      <c r="F316" s="8">
        <f>('DGL 4'!$P$3/'DGL 4'!$B$26)*(1-EXP(-'DGL 4'!$B$26*D316)) + ('DGL 4'!$P$4/'DGL 4'!$B$27)*(1-EXP(-'DGL 4'!$B$27*D316))+ ('DGL 4'!$P$5/'DGL 4'!$B$28)*(1-EXP(-'DGL 4'!$B$28*D316))</f>
        <v>-187242.66376769537</v>
      </c>
      <c r="G316" s="21">
        <f>(F316+Systeme!$C$17)/Systeme!$C$14</f>
        <v>6.3786681161523155</v>
      </c>
      <c r="I316" s="8">
        <f>('DGL 4'!$P$7/'DGL 4'!$B$26)*(1-EXP(-'DGL 4'!$B$26*D316)) + ('DGL 4'!$P$8/'DGL 4'!$B$27)*(1-EXP(-'DGL 4'!$B$27*D316))+ ('DGL 4'!$P$9/'DGL 4'!$B$28)*(1-EXP(-'DGL 4'!$B$28*D316))</f>
        <v>34975.725572957759</v>
      </c>
      <c r="J316" s="21">
        <f>(I316+Systeme!$K$17)/Systeme!$K$14</f>
        <v>17.487862786478878</v>
      </c>
      <c r="L316" s="8">
        <f>('DGL 4'!$P$11/'DGL 4'!$B$26)*(1-EXP(-'DGL 4'!$B$26*D316)) + ('DGL 4'!$P$12/'DGL 4'!$B$27)*(1-EXP(-'DGL 4'!$B$27*D316))+ ('DGL 4'!$P$13/'DGL 4'!$B$28)*(1-EXP(-'DGL 4'!$B$28*D316))</f>
        <v>32822.2054985336</v>
      </c>
      <c r="M316" s="21">
        <f>(L316+Systeme!$S$17)/Systeme!$S$14</f>
        <v>16.411102749266799</v>
      </c>
      <c r="O316" s="8">
        <f>('DGL 4'!$P$15/'DGL 4'!$B$26)*(1-EXP(-'DGL 4'!$B$26*D316)) + ('DGL 4'!$P$16/'DGL 4'!$B$27)*(1-EXP(-'DGL 4'!$B$27*D316))+ ('DGL 4'!$P$17/'DGL 4'!$B$28)*(1-EXP(-'DGL 4'!$B$28*D316))</f>
        <v>119444.73269620407</v>
      </c>
      <c r="P316" s="21">
        <f>(O316+Systeme!$AA$17)/Systeme!$AA$14</f>
        <v>59.722366348102035</v>
      </c>
    </row>
    <row r="317" spans="1:16" x14ac:dyDescent="0.25">
      <c r="A317" s="4">
        <f t="shared" si="4"/>
        <v>315</v>
      </c>
      <c r="D317" s="19">
        <f>A317*0.001 *Systeme!$G$4</f>
        <v>31.5</v>
      </c>
      <c r="F317" s="8">
        <f>('DGL 4'!$P$3/'DGL 4'!$B$26)*(1-EXP(-'DGL 4'!$B$26*D317)) + ('DGL 4'!$P$4/'DGL 4'!$B$27)*(1-EXP(-'DGL 4'!$B$27*D317))+ ('DGL 4'!$P$5/'DGL 4'!$B$28)*(1-EXP(-'DGL 4'!$B$28*D317))</f>
        <v>-187334.86109769176</v>
      </c>
      <c r="G317" s="21">
        <f>(F317+Systeme!$C$17)/Systeme!$C$14</f>
        <v>6.3325694511541224</v>
      </c>
      <c r="I317" s="8">
        <f>('DGL 4'!$P$7/'DGL 4'!$B$26)*(1-EXP(-'DGL 4'!$B$26*D317)) + ('DGL 4'!$P$8/'DGL 4'!$B$27)*(1-EXP(-'DGL 4'!$B$27*D317))+ ('DGL 4'!$P$9/'DGL 4'!$B$28)*(1-EXP(-'DGL 4'!$B$28*D317))</f>
        <v>34853.064919629222</v>
      </c>
      <c r="J317" s="21">
        <f>(I317+Systeme!$K$17)/Systeme!$K$14</f>
        <v>17.426532459814609</v>
      </c>
      <c r="L317" s="8">
        <f>('DGL 4'!$P$11/'DGL 4'!$B$26)*(1-EXP(-'DGL 4'!$B$26*D317)) + ('DGL 4'!$P$12/'DGL 4'!$B$27)*(1-EXP(-'DGL 4'!$B$27*D317))+ ('DGL 4'!$P$13/'DGL 4'!$B$28)*(1-EXP(-'DGL 4'!$B$28*D317))</f>
        <v>32709.417445216604</v>
      </c>
      <c r="M317" s="21">
        <f>(L317+Systeme!$S$17)/Systeme!$S$14</f>
        <v>16.354708722608301</v>
      </c>
      <c r="O317" s="8">
        <f>('DGL 4'!$P$15/'DGL 4'!$B$26)*(1-EXP(-'DGL 4'!$B$26*D317)) + ('DGL 4'!$P$16/'DGL 4'!$B$27)*(1-EXP(-'DGL 4'!$B$27*D317))+ ('DGL 4'!$P$17/'DGL 4'!$B$28)*(1-EXP(-'DGL 4'!$B$28*D317))</f>
        <v>119772.37873284597</v>
      </c>
      <c r="P317" s="21">
        <f>(O317+Systeme!$AA$17)/Systeme!$AA$14</f>
        <v>59.88618936642299</v>
      </c>
    </row>
    <row r="318" spans="1:16" x14ac:dyDescent="0.25">
      <c r="A318" s="4">
        <f t="shared" si="4"/>
        <v>316</v>
      </c>
      <c r="D318" s="19">
        <f>A318*0.001 *Systeme!$G$4</f>
        <v>31.6</v>
      </c>
      <c r="F318" s="8">
        <f>('DGL 4'!$P$3/'DGL 4'!$B$26)*(1-EXP(-'DGL 4'!$B$26*D318)) + ('DGL 4'!$P$4/'DGL 4'!$B$27)*(1-EXP(-'DGL 4'!$B$27*D318))+ ('DGL 4'!$P$5/'DGL 4'!$B$28)*(1-EXP(-'DGL 4'!$B$28*D318))</f>
        <v>-187426.26300414588</v>
      </c>
      <c r="G318" s="21">
        <f>(F318+Systeme!$C$17)/Systeme!$C$14</f>
        <v>6.2868684979270624</v>
      </c>
      <c r="I318" s="8">
        <f>('DGL 4'!$P$7/'DGL 4'!$B$26)*(1-EXP(-'DGL 4'!$B$26*D318)) + ('DGL 4'!$P$8/'DGL 4'!$B$27)*(1-EXP(-'DGL 4'!$B$27*D318))+ ('DGL 4'!$P$9/'DGL 4'!$B$28)*(1-EXP(-'DGL 4'!$B$28*D318))</f>
        <v>34730.593742166922</v>
      </c>
      <c r="J318" s="21">
        <f>(I318+Systeme!$K$17)/Systeme!$K$14</f>
        <v>17.365296871083462</v>
      </c>
      <c r="L318" s="8">
        <f>('DGL 4'!$P$11/'DGL 4'!$B$26)*(1-EXP(-'DGL 4'!$B$26*D318)) + ('DGL 4'!$P$12/'DGL 4'!$B$27)*(1-EXP(-'DGL 4'!$B$27*D318))+ ('DGL 4'!$P$13/'DGL 4'!$B$28)*(1-EXP(-'DGL 4'!$B$28*D318))</f>
        <v>32596.771696952215</v>
      </c>
      <c r="M318" s="21">
        <f>(L318+Systeme!$S$17)/Systeme!$S$14</f>
        <v>16.298385848476109</v>
      </c>
      <c r="O318" s="8">
        <f>('DGL 4'!$P$15/'DGL 4'!$B$26)*(1-EXP(-'DGL 4'!$B$26*D318)) + ('DGL 4'!$P$16/'DGL 4'!$B$27)*(1-EXP(-'DGL 4'!$B$27*D318))+ ('DGL 4'!$P$17/'DGL 4'!$B$28)*(1-EXP(-'DGL 4'!$B$28*D318))</f>
        <v>120098.8975650268</v>
      </c>
      <c r="P318" s="21">
        <f>(O318+Systeme!$AA$17)/Systeme!$AA$14</f>
        <v>60.049448782513402</v>
      </c>
    </row>
    <row r="319" spans="1:16" x14ac:dyDescent="0.25">
      <c r="A319" s="4">
        <f t="shared" si="4"/>
        <v>317</v>
      </c>
      <c r="D319" s="19">
        <f>A319*0.001 *Systeme!$G$4</f>
        <v>31.7</v>
      </c>
      <c r="F319" s="8">
        <f>('DGL 4'!$P$3/'DGL 4'!$B$26)*(1-EXP(-'DGL 4'!$B$26*D319)) + ('DGL 4'!$P$4/'DGL 4'!$B$27)*(1-EXP(-'DGL 4'!$B$27*D319))+ ('DGL 4'!$P$5/'DGL 4'!$B$28)*(1-EXP(-'DGL 4'!$B$28*D319))</f>
        <v>-187516.87721161314</v>
      </c>
      <c r="G319" s="21">
        <f>(F319+Systeme!$C$17)/Systeme!$C$14</f>
        <v>6.241561394193428</v>
      </c>
      <c r="I319" s="8">
        <f>('DGL 4'!$P$7/'DGL 4'!$B$26)*(1-EXP(-'DGL 4'!$B$26*D319)) + ('DGL 4'!$P$8/'DGL 4'!$B$27)*(1-EXP(-'DGL 4'!$B$27*D319))+ ('DGL 4'!$P$9/'DGL 4'!$B$28)*(1-EXP(-'DGL 4'!$B$28*D319))</f>
        <v>34608.315060332025</v>
      </c>
      <c r="J319" s="21">
        <f>(I319+Systeme!$K$17)/Systeme!$K$14</f>
        <v>17.304157530166012</v>
      </c>
      <c r="L319" s="8">
        <f>('DGL 4'!$P$11/'DGL 4'!$B$26)*(1-EXP(-'DGL 4'!$B$26*D319)) + ('DGL 4'!$P$12/'DGL 4'!$B$27)*(1-EXP(-'DGL 4'!$B$27*D319))+ ('DGL 4'!$P$13/'DGL 4'!$B$28)*(1-EXP(-'DGL 4'!$B$28*D319))</f>
        <v>32484.271518997455</v>
      </c>
      <c r="M319" s="21">
        <f>(L319+Systeme!$S$17)/Systeme!$S$14</f>
        <v>16.242135759498726</v>
      </c>
      <c r="O319" s="8">
        <f>('DGL 4'!$P$15/'DGL 4'!$B$26)*(1-EXP(-'DGL 4'!$B$26*D319)) + ('DGL 4'!$P$16/'DGL 4'!$B$27)*(1-EXP(-'DGL 4'!$B$27*D319))+ ('DGL 4'!$P$17/'DGL 4'!$B$28)*(1-EXP(-'DGL 4'!$B$28*D319))</f>
        <v>120424.29063228369</v>
      </c>
      <c r="P319" s="21">
        <f>(O319+Systeme!$AA$17)/Systeme!$AA$14</f>
        <v>60.21214531614185</v>
      </c>
    </row>
    <row r="320" spans="1:16" x14ac:dyDescent="0.25">
      <c r="A320" s="4">
        <f t="shared" si="4"/>
        <v>318</v>
      </c>
      <c r="D320" s="19">
        <f>A320*0.001 *Systeme!$G$4</f>
        <v>31.8</v>
      </c>
      <c r="F320" s="8">
        <f>('DGL 4'!$P$3/'DGL 4'!$B$26)*(1-EXP(-'DGL 4'!$B$26*D320)) + ('DGL 4'!$P$4/'DGL 4'!$B$27)*(1-EXP(-'DGL 4'!$B$27*D320))+ ('DGL 4'!$P$5/'DGL 4'!$B$28)*(1-EXP(-'DGL 4'!$B$28*D320))</f>
        <v>-187606.71136481111</v>
      </c>
      <c r="G320" s="21">
        <f>(F320+Systeme!$C$17)/Systeme!$C$14</f>
        <v>6.1966443175944441</v>
      </c>
      <c r="I320" s="8">
        <f>('DGL 4'!$P$7/'DGL 4'!$B$26)*(1-EXP(-'DGL 4'!$B$26*D320)) + ('DGL 4'!$P$8/'DGL 4'!$B$27)*(1-EXP(-'DGL 4'!$B$27*D320))+ ('DGL 4'!$P$9/'DGL 4'!$B$28)*(1-EXP(-'DGL 4'!$B$28*D320))</f>
        <v>34486.231838523454</v>
      </c>
      <c r="J320" s="21">
        <f>(I320+Systeme!$K$17)/Systeme!$K$14</f>
        <v>17.243115919261726</v>
      </c>
      <c r="L320" s="8">
        <f>('DGL 4'!$P$11/'DGL 4'!$B$26)*(1-EXP(-'DGL 4'!$B$26*D320)) + ('DGL 4'!$P$12/'DGL 4'!$B$27)*(1-EXP(-'DGL 4'!$B$27*D320))+ ('DGL 4'!$P$13/'DGL 4'!$B$28)*(1-EXP(-'DGL 4'!$B$28*D320))</f>
        <v>32371.920119766306</v>
      </c>
      <c r="M320" s="21">
        <f>(L320+Systeme!$S$17)/Systeme!$S$14</f>
        <v>16.185960059883154</v>
      </c>
      <c r="O320" s="8">
        <f>('DGL 4'!$P$15/'DGL 4'!$B$26)*(1-EXP(-'DGL 4'!$B$26*D320)) + ('DGL 4'!$P$16/'DGL 4'!$B$27)*(1-EXP(-'DGL 4'!$B$27*D320))+ ('DGL 4'!$P$17/'DGL 4'!$B$28)*(1-EXP(-'DGL 4'!$B$28*D320))</f>
        <v>120748.55940652144</v>
      </c>
      <c r="P320" s="21">
        <f>(O320+Systeme!$AA$17)/Systeme!$AA$14</f>
        <v>60.374279703260719</v>
      </c>
    </row>
    <row r="321" spans="1:16" x14ac:dyDescent="0.25">
      <c r="A321" s="4">
        <f t="shared" si="4"/>
        <v>319</v>
      </c>
      <c r="D321" s="19">
        <f>A321*0.001 *Systeme!$G$4</f>
        <v>31.900000000000002</v>
      </c>
      <c r="F321" s="8">
        <f>('DGL 4'!$P$3/'DGL 4'!$B$26)*(1-EXP(-'DGL 4'!$B$26*D321)) + ('DGL 4'!$P$4/'DGL 4'!$B$27)*(1-EXP(-'DGL 4'!$B$27*D321))+ ('DGL 4'!$P$5/'DGL 4'!$B$28)*(1-EXP(-'DGL 4'!$B$28*D321))</f>
        <v>-187695.77302946913</v>
      </c>
      <c r="G321" s="21">
        <f>(F321+Systeme!$C$17)/Systeme!$C$14</f>
        <v>6.1521134852654358</v>
      </c>
      <c r="I321" s="8">
        <f>('DGL 4'!$P$7/'DGL 4'!$B$26)*(1-EXP(-'DGL 4'!$B$26*D321)) + ('DGL 4'!$P$8/'DGL 4'!$B$27)*(1-EXP(-'DGL 4'!$B$27*D321))+ ('DGL 4'!$P$9/'DGL 4'!$B$28)*(1-EXP(-'DGL 4'!$B$28*D321))</f>
        <v>34364.346986479577</v>
      </c>
      <c r="J321" s="21">
        <f>(I321+Systeme!$K$17)/Systeme!$K$14</f>
        <v>17.182173493239787</v>
      </c>
      <c r="L321" s="8">
        <f>('DGL 4'!$P$11/'DGL 4'!$B$26)*(1-EXP(-'DGL 4'!$B$26*D321)) + ('DGL 4'!$P$12/'DGL 4'!$B$27)*(1-EXP(-'DGL 4'!$B$27*D321))+ ('DGL 4'!$P$13/'DGL 4'!$B$28)*(1-EXP(-'DGL 4'!$B$28*D321))</f>
        <v>32259.720651542113</v>
      </c>
      <c r="M321" s="21">
        <f>(L321+Systeme!$S$17)/Systeme!$S$14</f>
        <v>16.129860325771055</v>
      </c>
      <c r="O321" s="8">
        <f>('DGL 4'!$P$15/'DGL 4'!$B$26)*(1-EXP(-'DGL 4'!$B$26*D321)) + ('DGL 4'!$P$16/'DGL 4'!$B$27)*(1-EXP(-'DGL 4'!$B$27*D321))+ ('DGL 4'!$P$17/'DGL 4'!$B$28)*(1-EXP(-'DGL 4'!$B$28*D321))</f>
        <v>121071.70539144747</v>
      </c>
      <c r="P321" s="21">
        <f>(O321+Systeme!$AA$17)/Systeme!$AA$14</f>
        <v>60.535852695723733</v>
      </c>
    </row>
    <row r="322" spans="1:16" x14ac:dyDescent="0.25">
      <c r="A322" s="4">
        <f t="shared" si="4"/>
        <v>320</v>
      </c>
      <c r="D322" s="19">
        <f>A322*0.001 *Systeme!$G$4</f>
        <v>32</v>
      </c>
      <c r="F322" s="8">
        <f>('DGL 4'!$P$3/'DGL 4'!$B$26)*(1-EXP(-'DGL 4'!$B$26*D322)) + ('DGL 4'!$P$4/'DGL 4'!$B$27)*(1-EXP(-'DGL 4'!$B$27*D322))+ ('DGL 4'!$P$5/'DGL 4'!$B$28)*(1-EXP(-'DGL 4'!$B$28*D322))</f>
        <v>-187784.06969316764</v>
      </c>
      <c r="G322" s="21">
        <f>(F322+Systeme!$C$17)/Systeme!$C$14</f>
        <v>6.1079651534161821</v>
      </c>
      <c r="I322" s="8">
        <f>('DGL 4'!$P$7/'DGL 4'!$B$26)*(1-EXP(-'DGL 4'!$B$26*D322)) + ('DGL 4'!$P$8/'DGL 4'!$B$27)*(1-EXP(-'DGL 4'!$B$27*D322))+ ('DGL 4'!$P$9/'DGL 4'!$B$28)*(1-EXP(-'DGL 4'!$B$28*D322))</f>
        <v>34242.663359971673</v>
      </c>
      <c r="J322" s="21">
        <f>(I322+Systeme!$K$17)/Systeme!$K$14</f>
        <v>17.121331679985836</v>
      </c>
      <c r="L322" s="8">
        <f>('DGL 4'!$P$11/'DGL 4'!$B$26)*(1-EXP(-'DGL 4'!$B$26*D322)) + ('DGL 4'!$P$12/'DGL 4'!$B$27)*(1-EXP(-'DGL 4'!$B$27*D322))+ ('DGL 4'!$P$13/'DGL 4'!$B$28)*(1-EXP(-'DGL 4'!$B$28*D322))</f>
        <v>32147.676211181824</v>
      </c>
      <c r="M322" s="21">
        <f>(L322+Systeme!$S$17)/Systeme!$S$14</f>
        <v>16.073838105590912</v>
      </c>
      <c r="O322" s="8">
        <f>('DGL 4'!$P$15/'DGL 4'!$B$26)*(1-EXP(-'DGL 4'!$B$26*D322)) + ('DGL 4'!$P$16/'DGL 4'!$B$27)*(1-EXP(-'DGL 4'!$B$27*D322))+ ('DGL 4'!$P$17/'DGL 4'!$B$28)*(1-EXP(-'DGL 4'!$B$28*D322))</f>
        <v>121393.73012201418</v>
      </c>
      <c r="P322" s="21">
        <f>(O322+Systeme!$AA$17)/Systeme!$AA$14</f>
        <v>60.696865061007088</v>
      </c>
    </row>
    <row r="323" spans="1:16" x14ac:dyDescent="0.25">
      <c r="A323" s="4">
        <f t="shared" si="4"/>
        <v>321</v>
      </c>
      <c r="D323" s="19">
        <f>A323*0.001 *Systeme!$G$4</f>
        <v>32.1</v>
      </c>
      <c r="F323" s="8">
        <f>('DGL 4'!$P$3/'DGL 4'!$B$26)*(1-EXP(-'DGL 4'!$B$26*D323)) + ('DGL 4'!$P$4/'DGL 4'!$B$27)*(1-EXP(-'DGL 4'!$B$27*D323))+ ('DGL 4'!$P$5/'DGL 4'!$B$28)*(1-EXP(-'DGL 4'!$B$28*D323))</f>
        <v>-187871.60876616969</v>
      </c>
      <c r="G323" s="21">
        <f>(F323+Systeme!$C$17)/Systeme!$C$14</f>
        <v>6.0641956169151525</v>
      </c>
      <c r="I323" s="8">
        <f>('DGL 4'!$P$7/'DGL 4'!$B$26)*(1-EXP(-'DGL 4'!$B$26*D323)) + ('DGL 4'!$P$8/'DGL 4'!$B$27)*(1-EXP(-'DGL 4'!$B$27*D323))+ ('DGL 4'!$P$9/'DGL 4'!$B$28)*(1-EXP(-'DGL 4'!$B$28*D323))</f>
        <v>34121.183761489301</v>
      </c>
      <c r="J323" s="21">
        <f>(I323+Systeme!$K$17)/Systeme!$K$14</f>
        <v>17.060591880744649</v>
      </c>
      <c r="L323" s="8">
        <f>('DGL 4'!$P$11/'DGL 4'!$B$26)*(1-EXP(-'DGL 4'!$B$26*D323)) + ('DGL 4'!$P$12/'DGL 4'!$B$27)*(1-EXP(-'DGL 4'!$B$27*D323))+ ('DGL 4'!$P$13/'DGL 4'!$B$28)*(1-EXP(-'DGL 4'!$B$28*D323))</f>
        <v>32035.789840812082</v>
      </c>
      <c r="M323" s="21">
        <f>(L323+Systeme!$S$17)/Systeme!$S$14</f>
        <v>16.017894920406039</v>
      </c>
      <c r="O323" s="8">
        <f>('DGL 4'!$P$15/'DGL 4'!$B$26)*(1-EXP(-'DGL 4'!$B$26*D323)) + ('DGL 4'!$P$16/'DGL 4'!$B$27)*(1-EXP(-'DGL 4'!$B$27*D323))+ ('DGL 4'!$P$17/'DGL 4'!$B$28)*(1-EXP(-'DGL 4'!$B$28*D323))</f>
        <v>121714.63516386834</v>
      </c>
      <c r="P323" s="21">
        <f>(O323+Systeme!$AA$17)/Systeme!$AA$14</f>
        <v>60.857317581934169</v>
      </c>
    </row>
    <row r="324" spans="1:16" x14ac:dyDescent="0.25">
      <c r="A324" s="4">
        <f t="shared" si="4"/>
        <v>322</v>
      </c>
      <c r="D324" s="19">
        <f>A324*0.001 *Systeme!$G$4</f>
        <v>32.200000000000003</v>
      </c>
      <c r="F324" s="8">
        <f>('DGL 4'!$P$3/'DGL 4'!$B$26)*(1-EXP(-'DGL 4'!$B$26*D324)) + ('DGL 4'!$P$4/'DGL 4'!$B$27)*(1-EXP(-'DGL 4'!$B$27*D324))+ ('DGL 4'!$P$5/'DGL 4'!$B$28)*(1-EXP(-'DGL 4'!$B$28*D324))</f>
        <v>-187958.39758224273</v>
      </c>
      <c r="G324" s="21">
        <f>(F324+Systeme!$C$17)/Systeme!$C$14</f>
        <v>6.0208012088786349</v>
      </c>
      <c r="I324" s="8">
        <f>('DGL 4'!$P$7/'DGL 4'!$B$26)*(1-EXP(-'DGL 4'!$B$26*D324)) + ('DGL 4'!$P$8/'DGL 4'!$B$27)*(1-EXP(-'DGL 4'!$B$27*D324))+ ('DGL 4'!$P$9/'DGL 4'!$B$28)*(1-EXP(-'DGL 4'!$B$28*D324))</f>
        <v>33999.910940918344</v>
      </c>
      <c r="J324" s="21">
        <f>(I324+Systeme!$K$17)/Systeme!$K$14</f>
        <v>16.99995547045917</v>
      </c>
      <c r="L324" s="8">
        <f>('DGL 4'!$P$11/'DGL 4'!$B$26)*(1-EXP(-'DGL 4'!$B$26*D324)) + ('DGL 4'!$P$12/'DGL 4'!$B$27)*(1-EXP(-'DGL 4'!$B$27*D324))+ ('DGL 4'!$P$13/'DGL 4'!$B$28)*(1-EXP(-'DGL 4'!$B$28*D324))</f>
        <v>31924.064528517571</v>
      </c>
      <c r="M324" s="21">
        <f>(L324+Systeme!$S$17)/Systeme!$S$14</f>
        <v>15.962032264258784</v>
      </c>
      <c r="O324" s="8">
        <f>('DGL 4'!$P$15/'DGL 4'!$B$26)*(1-EXP(-'DGL 4'!$B$26*D324)) + ('DGL 4'!$P$16/'DGL 4'!$B$27)*(1-EXP(-'DGL 4'!$B$27*D324))+ ('DGL 4'!$P$17/'DGL 4'!$B$28)*(1-EXP(-'DGL 4'!$B$28*D324))</f>
        <v>122034.4221128069</v>
      </c>
      <c r="P324" s="21">
        <f>(O324+Systeme!$AA$17)/Systeme!$AA$14</f>
        <v>61.017211056403454</v>
      </c>
    </row>
    <row r="325" spans="1:16" x14ac:dyDescent="0.25">
      <c r="A325" s="4">
        <f t="shared" ref="A325:A388" si="5">A324+1</f>
        <v>323</v>
      </c>
      <c r="D325" s="19">
        <f>A325*0.001 *Systeme!$G$4</f>
        <v>32.300000000000004</v>
      </c>
      <c r="F325" s="8">
        <f>('DGL 4'!$P$3/'DGL 4'!$B$26)*(1-EXP(-'DGL 4'!$B$26*D325)) + ('DGL 4'!$P$4/'DGL 4'!$B$27)*(1-EXP(-'DGL 4'!$B$27*D325))+ ('DGL 4'!$P$5/'DGL 4'!$B$28)*(1-EXP(-'DGL 4'!$B$28*D325))</f>
        <v>-188044.44339947164</v>
      </c>
      <c r="G325" s="21">
        <f>(F325+Systeme!$C$17)/Systeme!$C$14</f>
        <v>5.9777783002641804</v>
      </c>
      <c r="I325" s="8">
        <f>('DGL 4'!$P$7/'DGL 4'!$B$26)*(1-EXP(-'DGL 4'!$B$26*D325)) + ('DGL 4'!$P$8/'DGL 4'!$B$27)*(1-EXP(-'DGL 4'!$B$27*D325))+ ('DGL 4'!$P$9/'DGL 4'!$B$28)*(1-EXP(-'DGL 4'!$B$28*D325))</f>
        <v>33878.8475962105</v>
      </c>
      <c r="J325" s="21">
        <f>(I325+Systeme!$K$17)/Systeme!$K$14</f>
        <v>16.939423798105249</v>
      </c>
      <c r="L325" s="8">
        <f>('DGL 4'!$P$11/'DGL 4'!$B$26)*(1-EXP(-'DGL 4'!$B$26*D325)) + ('DGL 4'!$P$12/'DGL 4'!$B$27)*(1-EXP(-'DGL 4'!$B$27*D325))+ ('DGL 4'!$P$13/'DGL 4'!$B$28)*(1-EXP(-'DGL 4'!$B$28*D325))</f>
        <v>31812.50320902119</v>
      </c>
      <c r="M325" s="21">
        <f>(L325+Systeme!$S$17)/Systeme!$S$14</f>
        <v>15.906251604510595</v>
      </c>
      <c r="O325" s="8">
        <f>('DGL 4'!$P$15/'DGL 4'!$B$26)*(1-EXP(-'DGL 4'!$B$26*D325)) + ('DGL 4'!$P$16/'DGL 4'!$B$27)*(1-EXP(-'DGL 4'!$B$27*D325))+ ('DGL 4'!$P$17/'DGL 4'!$B$28)*(1-EXP(-'DGL 4'!$B$28*D325))</f>
        <v>122353.09259423998</v>
      </c>
      <c r="P325" s="21">
        <f>(O325+Systeme!$AA$17)/Systeme!$AA$14</f>
        <v>61.176546297119991</v>
      </c>
    </row>
    <row r="326" spans="1:16" x14ac:dyDescent="0.25">
      <c r="A326" s="4">
        <f t="shared" si="5"/>
        <v>324</v>
      </c>
      <c r="D326" s="19">
        <f>A326*0.001 *Systeme!$G$4</f>
        <v>32.4</v>
      </c>
      <c r="F326" s="8">
        <f>('DGL 4'!$P$3/'DGL 4'!$B$26)*(1-EXP(-'DGL 4'!$B$26*D326)) + ('DGL 4'!$P$4/'DGL 4'!$B$27)*(1-EXP(-'DGL 4'!$B$27*D326))+ ('DGL 4'!$P$5/'DGL 4'!$B$28)*(1-EXP(-'DGL 4'!$B$28*D326))</f>
        <v>-188129.75340106335</v>
      </c>
      <c r="G326" s="21">
        <f>(F326+Systeme!$C$17)/Systeme!$C$14</f>
        <v>5.935123299468323</v>
      </c>
      <c r="I326" s="8">
        <f>('DGL 4'!$P$7/'DGL 4'!$B$26)*(1-EXP(-'DGL 4'!$B$26*D326)) + ('DGL 4'!$P$8/'DGL 4'!$B$27)*(1-EXP(-'DGL 4'!$B$27*D326))+ ('DGL 4'!$P$9/'DGL 4'!$B$28)*(1-EXP(-'DGL 4'!$B$28*D326))</f>
        <v>33757.996374045644</v>
      </c>
      <c r="J326" s="21">
        <f>(I326+Systeme!$K$17)/Systeme!$K$14</f>
        <v>16.878998187022823</v>
      </c>
      <c r="L326" s="8">
        <f>('DGL 4'!$P$11/'DGL 4'!$B$26)*(1-EXP(-'DGL 4'!$B$26*D326)) + ('DGL 4'!$P$12/'DGL 4'!$B$27)*(1-EXP(-'DGL 4'!$B$27*D326))+ ('DGL 4'!$P$13/'DGL 4'!$B$28)*(1-EXP(-'DGL 4'!$B$28*D326))</f>
        <v>31701.108764356642</v>
      </c>
      <c r="M326" s="21">
        <f>(L326+Systeme!$S$17)/Systeme!$S$14</f>
        <v>15.850554382178322</v>
      </c>
      <c r="O326" s="8">
        <f>('DGL 4'!$P$15/'DGL 4'!$B$26)*(1-EXP(-'DGL 4'!$B$26*D326)) + ('DGL 4'!$P$16/'DGL 4'!$B$27)*(1-EXP(-'DGL 4'!$B$27*D326))+ ('DGL 4'!$P$17/'DGL 4'!$B$28)*(1-EXP(-'DGL 4'!$B$28*D326))</f>
        <v>122670.64826266113</v>
      </c>
      <c r="P326" s="21">
        <f>(O326+Systeme!$AA$17)/Systeme!$AA$14</f>
        <v>61.335324131330566</v>
      </c>
    </row>
    <row r="327" spans="1:16" x14ac:dyDescent="0.25">
      <c r="A327" s="4">
        <f t="shared" si="5"/>
        <v>325</v>
      </c>
      <c r="D327" s="19">
        <f>A327*0.001 *Systeme!$G$4</f>
        <v>32.5</v>
      </c>
      <c r="F327" s="8">
        <f>('DGL 4'!$P$3/'DGL 4'!$B$26)*(1-EXP(-'DGL 4'!$B$26*D327)) + ('DGL 4'!$P$4/'DGL 4'!$B$27)*(1-EXP(-'DGL 4'!$B$27*D327))+ ('DGL 4'!$P$5/'DGL 4'!$B$28)*(1-EXP(-'DGL 4'!$B$28*D327))</f>
        <v>-188214.33469614241</v>
      </c>
      <c r="G327" s="21">
        <f>(F327+Systeme!$C$17)/Systeme!$C$14</f>
        <v>5.8928326519287948</v>
      </c>
      <c r="I327" s="8">
        <f>('DGL 4'!$P$7/'DGL 4'!$B$26)*(1-EXP(-'DGL 4'!$B$26*D327)) + ('DGL 4'!$P$8/'DGL 4'!$B$27)*(1-EXP(-'DGL 4'!$B$27*D327))+ ('DGL 4'!$P$9/'DGL 4'!$B$28)*(1-EXP(-'DGL 4'!$B$28*D327))</f>
        <v>33637.359870486209</v>
      </c>
      <c r="J327" s="21">
        <f>(I327+Systeme!$K$17)/Systeme!$K$14</f>
        <v>16.818679935243104</v>
      </c>
      <c r="L327" s="8">
        <f>('DGL 4'!$P$11/'DGL 4'!$B$26)*(1-EXP(-'DGL 4'!$B$26*D327)) + ('DGL 4'!$P$12/'DGL 4'!$B$27)*(1-EXP(-'DGL 4'!$B$27*D327))+ ('DGL 4'!$P$13/'DGL 4'!$B$28)*(1-EXP(-'DGL 4'!$B$28*D327))</f>
        <v>31589.884024533167</v>
      </c>
      <c r="M327" s="21">
        <f>(L327+Systeme!$S$17)/Systeme!$S$14</f>
        <v>15.794942012266583</v>
      </c>
      <c r="O327" s="8">
        <f>('DGL 4'!$P$15/'DGL 4'!$B$26)*(1-EXP(-'DGL 4'!$B$26*D327)) + ('DGL 4'!$P$16/'DGL 4'!$B$27)*(1-EXP(-'DGL 4'!$B$27*D327))+ ('DGL 4'!$P$17/'DGL 4'!$B$28)*(1-EXP(-'DGL 4'!$B$28*D327))</f>
        <v>122987.09080112309</v>
      </c>
      <c r="P327" s="21">
        <f>(O327+Systeme!$AA$17)/Systeme!$AA$14</f>
        <v>61.493545400561544</v>
      </c>
    </row>
    <row r="328" spans="1:16" x14ac:dyDescent="0.25">
      <c r="A328" s="4">
        <f t="shared" si="5"/>
        <v>326</v>
      </c>
      <c r="D328" s="19">
        <f>A328*0.001 *Systeme!$G$4</f>
        <v>32.6</v>
      </c>
      <c r="F328" s="8">
        <f>('DGL 4'!$P$3/'DGL 4'!$B$26)*(1-EXP(-'DGL 4'!$B$26*D328)) + ('DGL 4'!$P$4/'DGL 4'!$B$27)*(1-EXP(-'DGL 4'!$B$27*D328))+ ('DGL 4'!$P$5/'DGL 4'!$B$28)*(1-EXP(-'DGL 4'!$B$28*D328))</f>
        <v>-188298.19432053828</v>
      </c>
      <c r="G328" s="21">
        <f>(F328+Systeme!$C$17)/Systeme!$C$14</f>
        <v>5.8509028397308578</v>
      </c>
      <c r="I328" s="8">
        <f>('DGL 4'!$P$7/'DGL 4'!$B$26)*(1-EXP(-'DGL 4'!$B$26*D328)) + ('DGL 4'!$P$8/'DGL 4'!$B$27)*(1-EXP(-'DGL 4'!$B$27*D328))+ ('DGL 4'!$P$9/'DGL 4'!$B$28)*(1-EXP(-'DGL 4'!$B$28*D328))</f>
        <v>33516.94063162434</v>
      </c>
      <c r="J328" s="21">
        <f>(I328+Systeme!$K$17)/Systeme!$K$14</f>
        <v>16.758470315812168</v>
      </c>
      <c r="L328" s="8">
        <f>('DGL 4'!$P$11/'DGL 4'!$B$26)*(1-EXP(-'DGL 4'!$B$26*D328)) + ('DGL 4'!$P$12/'DGL 4'!$B$27)*(1-EXP(-'DGL 4'!$B$27*D328))+ ('DGL 4'!$P$13/'DGL 4'!$B$28)*(1-EXP(-'DGL 4'!$B$28*D328))</f>
        <v>31478.831768192729</v>
      </c>
      <c r="M328" s="21">
        <f>(L328+Systeme!$S$17)/Systeme!$S$14</f>
        <v>15.739415884096365</v>
      </c>
      <c r="O328" s="8">
        <f>('DGL 4'!$P$15/'DGL 4'!$B$26)*(1-EXP(-'DGL 4'!$B$26*D328)) + ('DGL 4'!$P$16/'DGL 4'!$B$27)*(1-EXP(-'DGL 4'!$B$27*D328))+ ('DGL 4'!$P$17/'DGL 4'!$B$28)*(1-EXP(-'DGL 4'!$B$28*D328))</f>
        <v>123302.42192072124</v>
      </c>
      <c r="P328" s="21">
        <f>(O328+Systeme!$AA$17)/Systeme!$AA$14</f>
        <v>61.651210960360622</v>
      </c>
    </row>
    <row r="329" spans="1:16" x14ac:dyDescent="0.25">
      <c r="A329" s="4">
        <f t="shared" si="5"/>
        <v>327</v>
      </c>
      <c r="D329" s="19">
        <f>A329*0.001 *Systeme!$G$4</f>
        <v>32.700000000000003</v>
      </c>
      <c r="F329" s="8">
        <f>('DGL 4'!$P$3/'DGL 4'!$B$26)*(1-EXP(-'DGL 4'!$B$26*D329)) + ('DGL 4'!$P$4/'DGL 4'!$B$27)*(1-EXP(-'DGL 4'!$B$27*D329))+ ('DGL 4'!$P$5/'DGL 4'!$B$28)*(1-EXP(-'DGL 4'!$B$28*D329))</f>
        <v>-188381.33923756398</v>
      </c>
      <c r="G329" s="21">
        <f>(F329+Systeme!$C$17)/Systeme!$C$14</f>
        <v>5.8093303812180093</v>
      </c>
      <c r="I329" s="8">
        <f>('DGL 4'!$P$7/'DGL 4'!$B$26)*(1-EXP(-'DGL 4'!$B$26*D329)) + ('DGL 4'!$P$8/'DGL 4'!$B$27)*(1-EXP(-'DGL 4'!$B$27*D329))+ ('DGL 4'!$P$9/'DGL 4'!$B$28)*(1-EXP(-'DGL 4'!$B$28*D329))</f>
        <v>33396.74115422125</v>
      </c>
      <c r="J329" s="21">
        <f>(I329+Systeme!$K$17)/Systeme!$K$14</f>
        <v>16.698370577110627</v>
      </c>
      <c r="L329" s="8">
        <f>('DGL 4'!$P$11/'DGL 4'!$B$26)*(1-EXP(-'DGL 4'!$B$26*D329)) + ('DGL 4'!$P$12/'DGL 4'!$B$27)*(1-EXP(-'DGL 4'!$B$27*D329))+ ('DGL 4'!$P$13/'DGL 4'!$B$28)*(1-EXP(-'DGL 4'!$B$28*D329))</f>
        <v>31367.954723259623</v>
      </c>
      <c r="M329" s="21">
        <f>(L329+Systeme!$S$17)/Systeme!$S$14</f>
        <v>15.683977361629811</v>
      </c>
      <c r="O329" s="8">
        <f>('DGL 4'!$P$15/'DGL 4'!$B$26)*(1-EXP(-'DGL 4'!$B$26*D329)) + ('DGL 4'!$P$16/'DGL 4'!$B$27)*(1-EXP(-'DGL 4'!$B$27*D329))+ ('DGL 4'!$P$17/'DGL 4'!$B$28)*(1-EXP(-'DGL 4'!$B$28*D329))</f>
        <v>123616.64336008317</v>
      </c>
      <c r="P329" s="21">
        <f>(O329+Systeme!$AA$17)/Systeme!$AA$14</f>
        <v>61.80832168004158</v>
      </c>
    </row>
    <row r="330" spans="1:16" x14ac:dyDescent="0.25">
      <c r="A330" s="4">
        <f t="shared" si="5"/>
        <v>328</v>
      </c>
      <c r="D330" s="19">
        <f>A330*0.001 *Systeme!$G$4</f>
        <v>32.800000000000004</v>
      </c>
      <c r="F330" s="8">
        <f>('DGL 4'!$P$3/'DGL 4'!$B$26)*(1-EXP(-'DGL 4'!$B$26*D330)) + ('DGL 4'!$P$4/'DGL 4'!$B$27)*(1-EXP(-'DGL 4'!$B$27*D330))+ ('DGL 4'!$P$5/'DGL 4'!$B$28)*(1-EXP(-'DGL 4'!$B$28*D330))</f>
        <v>-188463.77633878629</v>
      </c>
      <c r="G330" s="21">
        <f>(F330+Systeme!$C$17)/Systeme!$C$14</f>
        <v>5.7681118306068528</v>
      </c>
      <c r="I330" s="8">
        <f>('DGL 4'!$P$7/'DGL 4'!$B$26)*(1-EXP(-'DGL 4'!$B$26*D330)) + ('DGL 4'!$P$8/'DGL 4'!$B$27)*(1-EXP(-'DGL 4'!$B$27*D330))+ ('DGL 4'!$P$9/'DGL 4'!$B$28)*(1-EXP(-'DGL 4'!$B$28*D330))</f>
        <v>33276.76388633941</v>
      </c>
      <c r="J330" s="21">
        <f>(I330+Systeme!$K$17)/Systeme!$K$14</f>
        <v>16.638381943169705</v>
      </c>
      <c r="L330" s="8">
        <f>('DGL 4'!$P$11/'DGL 4'!$B$26)*(1-EXP(-'DGL 4'!$B$26*D330)) + ('DGL 4'!$P$12/'DGL 4'!$B$27)*(1-EXP(-'DGL 4'!$B$27*D330))+ ('DGL 4'!$P$13/'DGL 4'!$B$28)*(1-EXP(-'DGL 4'!$B$28*D330))</f>
        <v>31257.255567582601</v>
      </c>
      <c r="M330" s="21">
        <f>(L330+Systeme!$S$17)/Systeme!$S$14</f>
        <v>15.6286277837913</v>
      </c>
      <c r="O330" s="8">
        <f>('DGL 4'!$P$15/'DGL 4'!$B$26)*(1-EXP(-'DGL 4'!$B$26*D330)) + ('DGL 4'!$P$16/'DGL 4'!$B$27)*(1-EXP(-'DGL 4'!$B$27*D330))+ ('DGL 4'!$P$17/'DGL 4'!$B$28)*(1-EXP(-'DGL 4'!$B$28*D330))</f>
        <v>123929.75688486439</v>
      </c>
      <c r="P330" s="21">
        <f>(O330+Systeme!$AA$17)/Systeme!$AA$14</f>
        <v>61.964878442432195</v>
      </c>
    </row>
    <row r="331" spans="1:16" x14ac:dyDescent="0.25">
      <c r="A331" s="4">
        <f t="shared" si="5"/>
        <v>329</v>
      </c>
      <c r="D331" s="19">
        <f>A331*0.001 *Systeme!$G$4</f>
        <v>32.9</v>
      </c>
      <c r="F331" s="8">
        <f>('DGL 4'!$P$3/'DGL 4'!$B$26)*(1-EXP(-'DGL 4'!$B$26*D331)) + ('DGL 4'!$P$4/'DGL 4'!$B$27)*(1-EXP(-'DGL 4'!$B$27*D331))+ ('DGL 4'!$P$5/'DGL 4'!$B$28)*(1-EXP(-'DGL 4'!$B$28*D331))</f>
        <v>-188545.51244478812</v>
      </c>
      <c r="G331" s="21">
        <f>(F331+Systeme!$C$17)/Systeme!$C$14</f>
        <v>5.7272437776059375</v>
      </c>
      <c r="I331" s="8">
        <f>('DGL 4'!$P$7/'DGL 4'!$B$26)*(1-EXP(-'DGL 4'!$B$26*D331)) + ('DGL 4'!$P$8/'DGL 4'!$B$27)*(1-EXP(-'DGL 4'!$B$27*D331))+ ('DGL 4'!$P$9/'DGL 4'!$B$28)*(1-EXP(-'DGL 4'!$B$28*D331))</f>
        <v>33157.011227967363</v>
      </c>
      <c r="J331" s="21">
        <f>(I331+Systeme!$K$17)/Systeme!$K$14</f>
        <v>16.578505613983683</v>
      </c>
      <c r="L331" s="8">
        <f>('DGL 4'!$P$11/'DGL 4'!$B$26)*(1-EXP(-'DGL 4'!$B$26*D331)) + ('DGL 4'!$P$12/'DGL 4'!$B$27)*(1-EXP(-'DGL 4'!$B$27*D331))+ ('DGL 4'!$P$13/'DGL 4'!$B$28)*(1-EXP(-'DGL 4'!$B$28*D331))</f>
        <v>31146.736929569568</v>
      </c>
      <c r="M331" s="21">
        <f>(L331+Systeme!$S$17)/Systeme!$S$14</f>
        <v>15.573368464784783</v>
      </c>
      <c r="O331" s="8">
        <f>('DGL 4'!$P$15/'DGL 4'!$B$26)*(1-EXP(-'DGL 4'!$B$26*D331)) + ('DGL 4'!$P$16/'DGL 4'!$B$27)*(1-EXP(-'DGL 4'!$B$27*D331))+ ('DGL 4'!$P$17/'DGL 4'!$B$28)*(1-EXP(-'DGL 4'!$B$28*D331))</f>
        <v>124241.76428725128</v>
      </c>
      <c r="P331" s="21">
        <f>(O331+Systeme!$AA$17)/Systeme!$AA$14</f>
        <v>62.120882143625643</v>
      </c>
    </row>
    <row r="332" spans="1:16" x14ac:dyDescent="0.25">
      <c r="A332" s="4">
        <f t="shared" si="5"/>
        <v>330</v>
      </c>
      <c r="D332" s="19">
        <f>A332*0.001 *Systeme!$G$4</f>
        <v>33</v>
      </c>
      <c r="F332" s="8">
        <f>('DGL 4'!$P$3/'DGL 4'!$B$26)*(1-EXP(-'DGL 4'!$B$26*D332)) + ('DGL 4'!$P$4/'DGL 4'!$B$27)*(1-EXP(-'DGL 4'!$B$27*D332))+ ('DGL 4'!$P$5/'DGL 4'!$B$28)*(1-EXP(-'DGL 4'!$B$28*D332))</f>
        <v>-188626.55430592192</v>
      </c>
      <c r="G332" s="21">
        <f>(F332+Systeme!$C$17)/Systeme!$C$14</f>
        <v>5.6867228470390403</v>
      </c>
      <c r="I332" s="8">
        <f>('DGL 4'!$P$7/'DGL 4'!$B$26)*(1-EXP(-'DGL 4'!$B$26*D332)) + ('DGL 4'!$P$8/'DGL 4'!$B$27)*(1-EXP(-'DGL 4'!$B$27*D332))+ ('DGL 4'!$P$9/'DGL 4'!$B$28)*(1-EXP(-'DGL 4'!$B$28*D332))</f>
        <v>33037.485531637503</v>
      </c>
      <c r="J332" s="21">
        <f>(I332+Systeme!$K$17)/Systeme!$K$14</f>
        <v>16.51874276581875</v>
      </c>
      <c r="L332" s="8">
        <f>('DGL 4'!$P$11/'DGL 4'!$B$26)*(1-EXP(-'DGL 4'!$B$26*D332)) + ('DGL 4'!$P$12/'DGL 4'!$B$27)*(1-EXP(-'DGL 4'!$B$27*D332))+ ('DGL 4'!$P$13/'DGL 4'!$B$28)*(1-EXP(-'DGL 4'!$B$28*D332))</f>
        <v>31036.401388815226</v>
      </c>
      <c r="M332" s="21">
        <f>(L332+Systeme!$S$17)/Systeme!$S$14</f>
        <v>15.518200694407613</v>
      </c>
      <c r="O332" s="8">
        <f>('DGL 4'!$P$15/'DGL 4'!$B$26)*(1-EXP(-'DGL 4'!$B$26*D332)) + ('DGL 4'!$P$16/'DGL 4'!$B$27)*(1-EXP(-'DGL 4'!$B$27*D332))+ ('DGL 4'!$P$17/'DGL 4'!$B$28)*(1-EXP(-'DGL 4'!$B$28*D332))</f>
        <v>124552.66738546928</v>
      </c>
      <c r="P332" s="21">
        <f>(O332+Systeme!$AA$17)/Systeme!$AA$14</f>
        <v>62.276333692734639</v>
      </c>
    </row>
    <row r="333" spans="1:16" x14ac:dyDescent="0.25">
      <c r="A333" s="4">
        <f t="shared" si="5"/>
        <v>331</v>
      </c>
      <c r="D333" s="19">
        <f>A333*0.001 *Systeme!$G$4</f>
        <v>33.1</v>
      </c>
      <c r="F333" s="8">
        <f>('DGL 4'!$P$3/'DGL 4'!$B$26)*(1-EXP(-'DGL 4'!$B$26*D333)) + ('DGL 4'!$P$4/'DGL 4'!$B$27)*(1-EXP(-'DGL 4'!$B$27*D333))+ ('DGL 4'!$P$5/'DGL 4'!$B$28)*(1-EXP(-'DGL 4'!$B$28*D333))</f>
        <v>-188706.90860305569</v>
      </c>
      <c r="G333" s="21">
        <f>(F333+Systeme!$C$17)/Systeme!$C$14</f>
        <v>5.6465456984721536</v>
      </c>
      <c r="I333" s="8">
        <f>('DGL 4'!$P$7/'DGL 4'!$B$26)*(1-EXP(-'DGL 4'!$B$26*D333)) + ('DGL 4'!$P$8/'DGL 4'!$B$27)*(1-EXP(-'DGL 4'!$B$27*D333))+ ('DGL 4'!$P$9/'DGL 4'!$B$28)*(1-EXP(-'DGL 4'!$B$28*D333))</f>
        <v>32918.189103036348</v>
      </c>
      <c r="J333" s="21">
        <f>(I333+Systeme!$K$17)/Systeme!$K$14</f>
        <v>16.459094551518174</v>
      </c>
      <c r="L333" s="8">
        <f>('DGL 4'!$P$11/'DGL 4'!$B$26)*(1-EXP(-'DGL 4'!$B$26*D333)) + ('DGL 4'!$P$12/'DGL 4'!$B$27)*(1-EXP(-'DGL 4'!$B$27*D333))+ ('DGL 4'!$P$13/'DGL 4'!$B$28)*(1-EXP(-'DGL 4'!$B$28*D333))</f>
        <v>30926.251476721096</v>
      </c>
      <c r="M333" s="21">
        <f>(L333+Systeme!$S$17)/Systeme!$S$14</f>
        <v>15.463125738360548</v>
      </c>
      <c r="O333" s="8">
        <f>('DGL 4'!$P$15/'DGL 4'!$B$26)*(1-EXP(-'DGL 4'!$B$26*D333)) + ('DGL 4'!$P$16/'DGL 4'!$B$27)*(1-EXP(-'DGL 4'!$B$27*D333))+ ('DGL 4'!$P$17/'DGL 4'!$B$28)*(1-EXP(-'DGL 4'!$B$28*D333))</f>
        <v>124862.46802329831</v>
      </c>
      <c r="P333" s="21">
        <f>(O333+Systeme!$AA$17)/Systeme!$AA$14</f>
        <v>62.431234011649153</v>
      </c>
    </row>
    <row r="334" spans="1:16" x14ac:dyDescent="0.25">
      <c r="A334" s="4">
        <f t="shared" si="5"/>
        <v>332</v>
      </c>
      <c r="D334" s="19">
        <f>A334*0.001 *Systeme!$G$4</f>
        <v>33.200000000000003</v>
      </c>
      <c r="F334" s="8">
        <f>('DGL 4'!$P$3/'DGL 4'!$B$26)*(1-EXP(-'DGL 4'!$B$26*D334)) + ('DGL 4'!$P$4/'DGL 4'!$B$27)*(1-EXP(-'DGL 4'!$B$27*D334))+ ('DGL 4'!$P$5/'DGL 4'!$B$28)*(1-EXP(-'DGL 4'!$B$28*D334))</f>
        <v>-188786.58194831054</v>
      </c>
      <c r="G334" s="21">
        <f>(F334+Systeme!$C$17)/Systeme!$C$14</f>
        <v>5.6067090258447276</v>
      </c>
      <c r="I334" s="8">
        <f>('DGL 4'!$P$7/'DGL 4'!$B$26)*(1-EXP(-'DGL 4'!$B$26*D334)) + ('DGL 4'!$P$8/'DGL 4'!$B$27)*(1-EXP(-'DGL 4'!$B$27*D334))+ ('DGL 4'!$P$9/'DGL 4'!$B$28)*(1-EXP(-'DGL 4'!$B$28*D334))</f>
        <v>32799.124201608138</v>
      </c>
      <c r="J334" s="21">
        <f>(I334+Systeme!$K$17)/Systeme!$K$14</f>
        <v>16.399562100804069</v>
      </c>
      <c r="L334" s="8">
        <f>('DGL 4'!$P$11/'DGL 4'!$B$26)*(1-EXP(-'DGL 4'!$B$26*D334)) + ('DGL 4'!$P$12/'DGL 4'!$B$27)*(1-EXP(-'DGL 4'!$B$27*D334))+ ('DGL 4'!$P$13/'DGL 4'!$B$28)*(1-EXP(-'DGL 4'!$B$28*D334))</f>
        <v>30816.289677108813</v>
      </c>
      <c r="M334" s="21">
        <f>(L334+Systeme!$S$17)/Systeme!$S$14</f>
        <v>15.408144838554406</v>
      </c>
      <c r="O334" s="8">
        <f>('DGL 4'!$P$15/'DGL 4'!$B$26)*(1-EXP(-'DGL 4'!$B$26*D334)) + ('DGL 4'!$P$16/'DGL 4'!$B$27)*(1-EXP(-'DGL 4'!$B$27*D334))+ ('DGL 4'!$P$17/'DGL 4'!$B$28)*(1-EXP(-'DGL 4'!$B$28*D334))</f>
        <v>125171.16806959364</v>
      </c>
      <c r="P334" s="21">
        <f>(O334+Systeme!$AA$17)/Systeme!$AA$14</f>
        <v>62.585584034796817</v>
      </c>
    </row>
    <row r="335" spans="1:16" x14ac:dyDescent="0.25">
      <c r="A335" s="4">
        <f t="shared" si="5"/>
        <v>333</v>
      </c>
      <c r="D335" s="19">
        <f>A335*0.001 *Systeme!$G$4</f>
        <v>33.300000000000004</v>
      </c>
      <c r="F335" s="8">
        <f>('DGL 4'!$P$3/'DGL 4'!$B$26)*(1-EXP(-'DGL 4'!$B$26*D335)) + ('DGL 4'!$P$4/'DGL 4'!$B$27)*(1-EXP(-'DGL 4'!$B$27*D335))+ ('DGL 4'!$P$5/'DGL 4'!$B$28)*(1-EXP(-'DGL 4'!$B$28*D335))</f>
        <v>-188865.58088579055</v>
      </c>
      <c r="G335" s="21">
        <f>(F335+Systeme!$C$17)/Systeme!$C$14</f>
        <v>5.5672095571047251</v>
      </c>
      <c r="I335" s="8">
        <f>('DGL 4'!$P$7/'DGL 4'!$B$26)*(1-EXP(-'DGL 4'!$B$26*D335)) + ('DGL 4'!$P$8/'DGL 4'!$B$27)*(1-EXP(-'DGL 4'!$B$27*D335))+ ('DGL 4'!$P$9/'DGL 4'!$B$28)*(1-EXP(-'DGL 4'!$B$28*D335))</f>
        <v>32680.293041151381</v>
      </c>
      <c r="J335" s="21">
        <f>(I335+Systeme!$K$17)/Systeme!$K$14</f>
        <v>16.34014652057569</v>
      </c>
      <c r="L335" s="8">
        <f>('DGL 4'!$P$11/'DGL 4'!$B$26)*(1-EXP(-'DGL 4'!$B$26*D335)) + ('DGL 4'!$P$12/'DGL 4'!$B$27)*(1-EXP(-'DGL 4'!$B$27*D335))+ ('DGL 4'!$P$13/'DGL 4'!$B$28)*(1-EXP(-'DGL 4'!$B$28*D335))</f>
        <v>30706.518426826136</v>
      </c>
      <c r="M335" s="21">
        <f>(L335+Systeme!$S$17)/Systeme!$S$14</f>
        <v>15.353259213413068</v>
      </c>
      <c r="O335" s="8">
        <f>('DGL 4'!$P$15/'DGL 4'!$B$26)*(1-EXP(-'DGL 4'!$B$26*D335)) + ('DGL 4'!$P$16/'DGL 4'!$B$27)*(1-EXP(-'DGL 4'!$B$27*D335))+ ('DGL 4'!$P$17/'DGL 4'!$B$28)*(1-EXP(-'DGL 4'!$B$28*D335))</f>
        <v>125478.76941781311</v>
      </c>
      <c r="P335" s="21">
        <f>(O335+Systeme!$AA$17)/Systeme!$AA$14</f>
        <v>62.739384708906556</v>
      </c>
    </row>
    <row r="336" spans="1:16" x14ac:dyDescent="0.25">
      <c r="A336" s="4">
        <f t="shared" si="5"/>
        <v>334</v>
      </c>
      <c r="D336" s="19">
        <f>A336*0.001 *Systeme!$G$4</f>
        <v>33.4</v>
      </c>
      <c r="F336" s="8">
        <f>('DGL 4'!$P$3/'DGL 4'!$B$26)*(1-EXP(-'DGL 4'!$B$26*D336)) + ('DGL 4'!$P$4/'DGL 4'!$B$27)*(1-EXP(-'DGL 4'!$B$27*D336))+ ('DGL 4'!$P$5/'DGL 4'!$B$28)*(1-EXP(-'DGL 4'!$B$28*D336))</f>
        <v>-188943.91189230452</v>
      </c>
      <c r="G336" s="21">
        <f>(F336+Systeme!$C$17)/Systeme!$C$14</f>
        <v>5.5280440538477418</v>
      </c>
      <c r="I336" s="8">
        <f>('DGL 4'!$P$7/'DGL 4'!$B$26)*(1-EXP(-'DGL 4'!$B$26*D336)) + ('DGL 4'!$P$8/'DGL 4'!$B$27)*(1-EXP(-'DGL 4'!$B$27*D336))+ ('DGL 4'!$P$9/'DGL 4'!$B$28)*(1-EXP(-'DGL 4'!$B$28*D336))</f>
        <v>32561.697790408187</v>
      </c>
      <c r="J336" s="21">
        <f>(I336+Systeme!$K$17)/Systeme!$K$14</f>
        <v>16.280848895204095</v>
      </c>
      <c r="L336" s="8">
        <f>('DGL 4'!$P$11/'DGL 4'!$B$26)*(1-EXP(-'DGL 4'!$B$26*D336)) + ('DGL 4'!$P$12/'DGL 4'!$B$27)*(1-EXP(-'DGL 4'!$B$27*D336))+ ('DGL 4'!$P$13/'DGL 4'!$B$28)*(1-EXP(-'DGL 4'!$B$28*D336))</f>
        <v>30596.940116345868</v>
      </c>
      <c r="M336" s="21">
        <f>(L336+Systeme!$S$17)/Systeme!$S$14</f>
        <v>15.298470058172933</v>
      </c>
      <c r="O336" s="8">
        <f>('DGL 4'!$P$15/'DGL 4'!$B$26)*(1-EXP(-'DGL 4'!$B$26*D336)) + ('DGL 4'!$P$16/'DGL 4'!$B$27)*(1-EXP(-'DGL 4'!$B$27*D336))+ ('DGL 4'!$P$17/'DGL 4'!$B$28)*(1-EXP(-'DGL 4'!$B$28*D336))</f>
        <v>125785.27398555051</v>
      </c>
      <c r="P336" s="21">
        <f>(O336+Systeme!$AA$17)/Systeme!$AA$14</f>
        <v>62.892636992775252</v>
      </c>
    </row>
    <row r="337" spans="1:16" x14ac:dyDescent="0.25">
      <c r="A337" s="4">
        <f t="shared" si="5"/>
        <v>335</v>
      </c>
      <c r="D337" s="19">
        <f>A337*0.001 *Systeme!$G$4</f>
        <v>33.5</v>
      </c>
      <c r="F337" s="8">
        <f>('DGL 4'!$P$3/'DGL 4'!$B$26)*(1-EXP(-'DGL 4'!$B$26*D337)) + ('DGL 4'!$P$4/'DGL 4'!$B$27)*(1-EXP(-'DGL 4'!$B$27*D337))+ ('DGL 4'!$P$5/'DGL 4'!$B$28)*(1-EXP(-'DGL 4'!$B$28*D337))</f>
        <v>-189021.58137808027</v>
      </c>
      <c r="G337" s="21">
        <f>(F337+Systeme!$C$17)/Systeme!$C$14</f>
        <v>5.4892093109598648</v>
      </c>
      <c r="I337" s="8">
        <f>('DGL 4'!$P$7/'DGL 4'!$B$26)*(1-EXP(-'DGL 4'!$B$26*D337)) + ('DGL 4'!$P$8/'DGL 4'!$B$27)*(1-EXP(-'DGL 4'!$B$27*D337))+ ('DGL 4'!$P$9/'DGL 4'!$B$28)*(1-EXP(-'DGL 4'!$B$28*D337))</f>
        <v>32443.340573647132</v>
      </c>
      <c r="J337" s="21">
        <f>(I337+Systeme!$K$17)/Systeme!$K$14</f>
        <v>16.221670286823567</v>
      </c>
      <c r="L337" s="8">
        <f>('DGL 4'!$P$11/'DGL 4'!$B$26)*(1-EXP(-'DGL 4'!$B$26*D337)) + ('DGL 4'!$P$12/'DGL 4'!$B$27)*(1-EXP(-'DGL 4'!$B$27*D337))+ ('DGL 4'!$P$13/'DGL 4'!$B$28)*(1-EXP(-'DGL 4'!$B$28*D337))</f>
        <v>30487.557090358197</v>
      </c>
      <c r="M337" s="21">
        <f>(L337+Systeme!$S$17)/Systeme!$S$14</f>
        <v>15.243778545179099</v>
      </c>
      <c r="O337" s="8">
        <f>('DGL 4'!$P$15/'DGL 4'!$B$26)*(1-EXP(-'DGL 4'!$B$26*D337)) + ('DGL 4'!$P$16/'DGL 4'!$B$27)*(1-EXP(-'DGL 4'!$B$27*D337))+ ('DGL 4'!$P$17/'DGL 4'!$B$28)*(1-EXP(-'DGL 4'!$B$28*D337))</f>
        <v>126090.68371407498</v>
      </c>
      <c r="P337" s="21">
        <f>(O337+Systeme!$AA$17)/Systeme!$AA$14</f>
        <v>63.045341857037492</v>
      </c>
    </row>
    <row r="338" spans="1:16" x14ac:dyDescent="0.25">
      <c r="A338" s="4">
        <f t="shared" si="5"/>
        <v>336</v>
      </c>
      <c r="D338" s="19">
        <f>A338*0.001 *Systeme!$G$4</f>
        <v>33.6</v>
      </c>
      <c r="F338" s="8">
        <f>('DGL 4'!$P$3/'DGL 4'!$B$26)*(1-EXP(-'DGL 4'!$B$26*D338)) + ('DGL 4'!$P$4/'DGL 4'!$B$27)*(1-EXP(-'DGL 4'!$B$27*D338))+ ('DGL 4'!$P$5/'DGL 4'!$B$28)*(1-EXP(-'DGL 4'!$B$28*D338))</f>
        <v>-189098.59568747104</v>
      </c>
      <c r="G338" s="21">
        <f>(F338+Systeme!$C$17)/Systeme!$C$14</f>
        <v>5.4507021562644802</v>
      </c>
      <c r="I338" s="8">
        <f>('DGL 4'!$P$7/'DGL 4'!$B$26)*(1-EXP(-'DGL 4'!$B$26*D338)) + ('DGL 4'!$P$8/'DGL 4'!$B$27)*(1-EXP(-'DGL 4'!$B$27*D338))+ ('DGL 4'!$P$9/'DGL 4'!$B$28)*(1-EXP(-'DGL 4'!$B$28*D338))</f>
        <v>32325.223471239413</v>
      </c>
      <c r="J338" s="21">
        <f>(I338+Systeme!$K$17)/Systeme!$K$14</f>
        <v>16.162611735619706</v>
      </c>
      <c r="L338" s="8">
        <f>('DGL 4'!$P$11/'DGL 4'!$B$26)*(1-EXP(-'DGL 4'!$B$26*D338)) + ('DGL 4'!$P$12/'DGL 4'!$B$27)*(1-EXP(-'DGL 4'!$B$27*D338))+ ('DGL 4'!$P$13/'DGL 4'!$B$28)*(1-EXP(-'DGL 4'!$B$28*D338))</f>
        <v>30378.371648356057</v>
      </c>
      <c r="M338" s="21">
        <f>(L338+Systeme!$S$17)/Systeme!$S$14</f>
        <v>15.189185824178029</v>
      </c>
      <c r="O338" s="8">
        <f>('DGL 4'!$P$15/'DGL 4'!$B$26)*(1-EXP(-'DGL 4'!$B$26*D338)) + ('DGL 4'!$P$16/'DGL 4'!$B$27)*(1-EXP(-'DGL 4'!$B$27*D338))+ ('DGL 4'!$P$17/'DGL 4'!$B$28)*(1-EXP(-'DGL 4'!$B$28*D338))</f>
        <v>126395.00056787563</v>
      </c>
      <c r="P338" s="21">
        <f>(O338+Systeme!$AA$17)/Systeme!$AA$14</f>
        <v>63.197500283937813</v>
      </c>
    </row>
    <row r="339" spans="1:16" x14ac:dyDescent="0.25">
      <c r="A339" s="4">
        <f t="shared" si="5"/>
        <v>337</v>
      </c>
      <c r="D339" s="19">
        <f>A339*0.001 *Systeme!$G$4</f>
        <v>33.700000000000003</v>
      </c>
      <c r="F339" s="8">
        <f>('DGL 4'!$P$3/'DGL 4'!$B$26)*(1-EXP(-'DGL 4'!$B$26*D339)) + ('DGL 4'!$P$4/'DGL 4'!$B$27)*(1-EXP(-'DGL 4'!$B$27*D339))+ ('DGL 4'!$P$5/'DGL 4'!$B$28)*(1-EXP(-'DGL 4'!$B$28*D339))</f>
        <v>-189174.96109965429</v>
      </c>
      <c r="G339" s="21">
        <f>(F339+Systeme!$C$17)/Systeme!$C$14</f>
        <v>5.4125194501728551</v>
      </c>
      <c r="I339" s="8">
        <f>('DGL 4'!$P$7/'DGL 4'!$B$26)*(1-EXP(-'DGL 4'!$B$26*D339)) + ('DGL 4'!$P$8/'DGL 4'!$B$27)*(1-EXP(-'DGL 4'!$B$27*D339))+ ('DGL 4'!$P$9/'DGL 4'!$B$28)*(1-EXP(-'DGL 4'!$B$28*D339))</f>
        <v>32207.348520227984</v>
      </c>
      <c r="J339" s="21">
        <f>(I339+Systeme!$K$17)/Systeme!$K$14</f>
        <v>16.103674260113991</v>
      </c>
      <c r="L339" s="8">
        <f>('DGL 4'!$P$11/'DGL 4'!$B$26)*(1-EXP(-'DGL 4'!$B$26*D339)) + ('DGL 4'!$P$12/'DGL 4'!$B$27)*(1-EXP(-'DGL 4'!$B$27*D339))+ ('DGL 4'!$P$13/'DGL 4'!$B$28)*(1-EXP(-'DGL 4'!$B$28*D339))</f>
        <v>30269.386045213541</v>
      </c>
      <c r="M339" s="21">
        <f>(L339+Systeme!$S$17)/Systeme!$S$14</f>
        <v>15.13469302260677</v>
      </c>
      <c r="O339" s="8">
        <f>('DGL 4'!$P$15/'DGL 4'!$B$26)*(1-EXP(-'DGL 4'!$B$26*D339)) + ('DGL 4'!$P$16/'DGL 4'!$B$27)*(1-EXP(-'DGL 4'!$B$27*D339))+ ('DGL 4'!$P$17/'DGL 4'!$B$28)*(1-EXP(-'DGL 4'!$B$28*D339))</f>
        <v>126698.22653421285</v>
      </c>
      <c r="P339" s="21">
        <f>(O339+Systeme!$AA$17)/Systeme!$AA$14</f>
        <v>63.349113267106425</v>
      </c>
    </row>
    <row r="340" spans="1:16" x14ac:dyDescent="0.25">
      <c r="A340" s="4">
        <f t="shared" si="5"/>
        <v>338</v>
      </c>
      <c r="D340" s="19">
        <f>A340*0.001 *Systeme!$G$4</f>
        <v>33.800000000000004</v>
      </c>
      <c r="F340" s="8">
        <f>('DGL 4'!$P$3/'DGL 4'!$B$26)*(1-EXP(-'DGL 4'!$B$26*D340)) + ('DGL 4'!$P$4/'DGL 4'!$B$27)*(1-EXP(-'DGL 4'!$B$27*D340))+ ('DGL 4'!$P$5/'DGL 4'!$B$28)*(1-EXP(-'DGL 4'!$B$28*D340))</f>
        <v>-189250.6838293231</v>
      </c>
      <c r="G340" s="21">
        <f>(F340+Systeme!$C$17)/Systeme!$C$14</f>
        <v>5.3746580853384511</v>
      </c>
      <c r="I340" s="8">
        <f>('DGL 4'!$P$7/'DGL 4'!$B$26)*(1-EXP(-'DGL 4'!$B$26*D340)) + ('DGL 4'!$P$8/'DGL 4'!$B$27)*(1-EXP(-'DGL 4'!$B$27*D340))+ ('DGL 4'!$P$9/'DGL 4'!$B$28)*(1-EXP(-'DGL 4'!$B$28*D340))</f>
        <v>32089.71771489043</v>
      </c>
      <c r="J340" s="21">
        <f>(I340+Systeme!$K$17)/Systeme!$K$14</f>
        <v>16.044858857445217</v>
      </c>
      <c r="L340" s="8">
        <f>('DGL 4'!$P$11/'DGL 4'!$B$26)*(1-EXP(-'DGL 4'!$B$26*D340)) + ('DGL 4'!$P$12/'DGL 4'!$B$27)*(1-EXP(-'DGL 4'!$B$27*D340))+ ('DGL 4'!$P$13/'DGL 4'!$B$28)*(1-EXP(-'DGL 4'!$B$28*D340))</f>
        <v>30160.602491758036</v>
      </c>
      <c r="M340" s="21">
        <f>(L340+Systeme!$S$17)/Systeme!$S$14</f>
        <v>15.080301245879019</v>
      </c>
      <c r="O340" s="8">
        <f>('DGL 4'!$P$15/'DGL 4'!$B$26)*(1-EXP(-'DGL 4'!$B$26*D340)) + ('DGL 4'!$P$16/'DGL 4'!$B$27)*(1-EXP(-'DGL 4'!$B$27*D340))+ ('DGL 4'!$P$17/'DGL 4'!$B$28)*(1-EXP(-'DGL 4'!$B$28*D340))</f>
        <v>127000.36362267472</v>
      </c>
      <c r="P340" s="21">
        <f>(O340+Systeme!$AA$17)/Systeme!$AA$14</f>
        <v>63.500181811337356</v>
      </c>
    </row>
    <row r="341" spans="1:16" x14ac:dyDescent="0.25">
      <c r="A341" s="4">
        <f t="shared" si="5"/>
        <v>339</v>
      </c>
      <c r="D341" s="19">
        <f>A341*0.001 *Systeme!$G$4</f>
        <v>33.900000000000006</v>
      </c>
      <c r="F341" s="8">
        <f>('DGL 4'!$P$3/'DGL 4'!$B$26)*(1-EXP(-'DGL 4'!$B$26*D341)) + ('DGL 4'!$P$4/'DGL 4'!$B$27)*(1-EXP(-'DGL 4'!$B$27*D341))+ ('DGL 4'!$P$5/'DGL 4'!$B$28)*(1-EXP(-'DGL 4'!$B$28*D341))</f>
        <v>-189325.77002737008</v>
      </c>
      <c r="G341" s="21">
        <f>(F341+Systeme!$C$17)/Systeme!$C$14</f>
        <v>5.3371149863149618</v>
      </c>
      <c r="I341" s="8">
        <f>('DGL 4'!$P$7/'DGL 4'!$B$26)*(1-EXP(-'DGL 4'!$B$26*D341)) + ('DGL 4'!$P$8/'DGL 4'!$B$27)*(1-EXP(-'DGL 4'!$B$27*D341))+ ('DGL 4'!$P$9/'DGL 4'!$B$28)*(1-EXP(-'DGL 4'!$B$28*D341))</f>
        <v>31972.333007295034</v>
      </c>
      <c r="J341" s="21">
        <f>(I341+Systeme!$K$17)/Systeme!$K$14</f>
        <v>15.986166503647517</v>
      </c>
      <c r="L341" s="8">
        <f>('DGL 4'!$P$11/'DGL 4'!$B$26)*(1-EXP(-'DGL 4'!$B$26*D341)) + ('DGL 4'!$P$12/'DGL 4'!$B$27)*(1-EXP(-'DGL 4'!$B$27*D341))+ ('DGL 4'!$P$13/'DGL 4'!$B$28)*(1-EXP(-'DGL 4'!$B$28*D341))</f>
        <v>30052.023155335381</v>
      </c>
      <c r="M341" s="21">
        <f>(L341+Systeme!$S$17)/Systeme!$S$14</f>
        <v>15.02601157766769</v>
      </c>
      <c r="O341" s="8">
        <f>('DGL 4'!$P$15/'DGL 4'!$B$26)*(1-EXP(-'DGL 4'!$B$26*D341)) + ('DGL 4'!$P$16/'DGL 4'!$B$27)*(1-EXP(-'DGL 4'!$B$27*D341))+ ('DGL 4'!$P$17/'DGL 4'!$B$28)*(1-EXP(-'DGL 4'!$B$28*D341))</f>
        <v>127301.4138647397</v>
      </c>
      <c r="P341" s="21">
        <f>(O341+Systeme!$AA$17)/Systeme!$AA$14</f>
        <v>63.65070693236985</v>
      </c>
    </row>
    <row r="342" spans="1:16" x14ac:dyDescent="0.25">
      <c r="A342" s="4">
        <f t="shared" si="5"/>
        <v>340</v>
      </c>
      <c r="D342" s="19">
        <f>A342*0.001 *Systeme!$G$4</f>
        <v>34</v>
      </c>
      <c r="F342" s="8">
        <f>('DGL 4'!$P$3/'DGL 4'!$B$26)*(1-EXP(-'DGL 4'!$B$26*D342)) + ('DGL 4'!$P$4/'DGL 4'!$B$27)*(1-EXP(-'DGL 4'!$B$27*D342))+ ('DGL 4'!$P$5/'DGL 4'!$B$28)*(1-EXP(-'DGL 4'!$B$28*D342))</f>
        <v>-189400.22578156384</v>
      </c>
      <c r="G342" s="21">
        <f>(F342+Systeme!$C$17)/Systeme!$C$14</f>
        <v>5.2998871092180782</v>
      </c>
      <c r="I342" s="8">
        <f>('DGL 4'!$P$7/'DGL 4'!$B$26)*(1-EXP(-'DGL 4'!$B$26*D342)) + ('DGL 4'!$P$8/'DGL 4'!$B$27)*(1-EXP(-'DGL 4'!$B$27*D342))+ ('DGL 4'!$P$9/'DGL 4'!$B$28)*(1-EXP(-'DGL 4'!$B$28*D342))</f>
        <v>31855.196307850798</v>
      </c>
      <c r="J342" s="21">
        <f>(I342+Systeme!$K$17)/Systeme!$K$14</f>
        <v>15.927598153925398</v>
      </c>
      <c r="L342" s="8">
        <f>('DGL 4'!$P$11/'DGL 4'!$B$26)*(1-EXP(-'DGL 4'!$B$26*D342)) + ('DGL 4'!$P$12/'DGL 4'!$B$27)*(1-EXP(-'DGL 4'!$B$27*D342))+ ('DGL 4'!$P$13/'DGL 4'!$B$28)*(1-EXP(-'DGL 4'!$B$28*D342))</f>
        <v>29943.650160368765</v>
      </c>
      <c r="M342" s="21">
        <f>(L342+Systeme!$S$17)/Systeme!$S$14</f>
        <v>14.971825080184383</v>
      </c>
      <c r="O342" s="8">
        <f>('DGL 4'!$P$15/'DGL 4'!$B$26)*(1-EXP(-'DGL 4'!$B$26*D342)) + ('DGL 4'!$P$16/'DGL 4'!$B$27)*(1-EXP(-'DGL 4'!$B$27*D342))+ ('DGL 4'!$P$17/'DGL 4'!$B$28)*(1-EXP(-'DGL 4'!$B$28*D342))</f>
        <v>127601.37931334431</v>
      </c>
      <c r="P342" s="21">
        <f>(O342+Systeme!$AA$17)/Systeme!$AA$14</f>
        <v>63.800689656672155</v>
      </c>
    </row>
    <row r="343" spans="1:16" x14ac:dyDescent="0.25">
      <c r="A343" s="4">
        <f t="shared" si="5"/>
        <v>341</v>
      </c>
      <c r="D343" s="19">
        <f>A343*0.001 *Systeme!$G$4</f>
        <v>34.1</v>
      </c>
      <c r="F343" s="8">
        <f>('DGL 4'!$P$3/'DGL 4'!$B$26)*(1-EXP(-'DGL 4'!$B$26*D343)) + ('DGL 4'!$P$4/'DGL 4'!$B$27)*(1-EXP(-'DGL 4'!$B$27*D343))+ ('DGL 4'!$P$5/'DGL 4'!$B$28)*(1-EXP(-'DGL 4'!$B$28*D343))</f>
        <v>-189474.05711721841</v>
      </c>
      <c r="G343" s="21">
        <f>(F343+Systeme!$C$17)/Systeme!$C$14</f>
        <v>5.2629714413907935</v>
      </c>
      <c r="I343" s="8">
        <f>('DGL 4'!$P$7/'DGL 4'!$B$26)*(1-EXP(-'DGL 4'!$B$26*D343)) + ('DGL 4'!$P$8/'DGL 4'!$B$27)*(1-EXP(-'DGL 4'!$B$27*D343))+ ('DGL 4'!$P$9/'DGL 4'!$B$28)*(1-EXP(-'DGL 4'!$B$28*D343))</f>
        <v>31738.30948585055</v>
      </c>
      <c r="J343" s="21">
        <f>(I343+Systeme!$K$17)/Systeme!$K$14</f>
        <v>15.869154742925275</v>
      </c>
      <c r="L343" s="8">
        <f>('DGL 4'!$P$11/'DGL 4'!$B$26)*(1-EXP(-'DGL 4'!$B$26*D343)) + ('DGL 4'!$P$12/'DGL 4'!$B$27)*(1-EXP(-'DGL 4'!$B$27*D343))+ ('DGL 4'!$P$13/'DGL 4'!$B$28)*(1-EXP(-'DGL 4'!$B$28*D343))</f>
        <v>29835.485588911004</v>
      </c>
      <c r="M343" s="21">
        <f>(L343+Systeme!$S$17)/Systeme!$S$14</f>
        <v>14.917742794455503</v>
      </c>
      <c r="O343" s="8">
        <f>('DGL 4'!$P$15/'DGL 4'!$B$26)*(1-EXP(-'DGL 4'!$B$26*D343)) + ('DGL 4'!$P$16/'DGL 4'!$B$27)*(1-EXP(-'DGL 4'!$B$27*D343))+ ('DGL 4'!$P$17/'DGL 4'!$B$28)*(1-EXP(-'DGL 4'!$B$28*D343))</f>
        <v>127900.26204245695</v>
      </c>
      <c r="P343" s="21">
        <f>(O343+Systeme!$AA$17)/Systeme!$AA$14</f>
        <v>63.950131021228472</v>
      </c>
    </row>
    <row r="344" spans="1:16" x14ac:dyDescent="0.25">
      <c r="A344" s="4">
        <f t="shared" si="5"/>
        <v>342</v>
      </c>
      <c r="D344" s="19">
        <f>A344*0.001 *Systeme!$G$4</f>
        <v>34.200000000000003</v>
      </c>
      <c r="F344" s="8">
        <f>('DGL 4'!$P$3/'DGL 4'!$B$26)*(1-EXP(-'DGL 4'!$B$26*D344)) + ('DGL 4'!$P$4/'DGL 4'!$B$27)*(1-EXP(-'DGL 4'!$B$27*D344))+ ('DGL 4'!$P$5/'DGL 4'!$B$28)*(1-EXP(-'DGL 4'!$B$28*D344))</f>
        <v>-189547.26999785521</v>
      </c>
      <c r="G344" s="21">
        <f>(F344+Systeme!$C$17)/Systeme!$C$14</f>
        <v>5.2263650010723941</v>
      </c>
      <c r="I344" s="8">
        <f>('DGL 4'!$P$7/'DGL 4'!$B$26)*(1-EXP(-'DGL 4'!$B$26*D344)) + ('DGL 4'!$P$8/'DGL 4'!$B$27)*(1-EXP(-'DGL 4'!$B$27*D344))+ ('DGL 4'!$P$9/'DGL 4'!$B$28)*(1-EXP(-'DGL 4'!$B$28*D344))</f>
        <v>31621.674370008244</v>
      </c>
      <c r="J344" s="21">
        <f>(I344+Systeme!$K$17)/Systeme!$K$14</f>
        <v>15.810837185004122</v>
      </c>
      <c r="L344" s="8">
        <f>('DGL 4'!$P$11/'DGL 4'!$B$26)*(1-EXP(-'DGL 4'!$B$26*D344)) + ('DGL 4'!$P$12/'DGL 4'!$B$27)*(1-EXP(-'DGL 4'!$B$27*D344))+ ('DGL 4'!$P$13/'DGL 4'!$B$28)*(1-EXP(-'DGL 4'!$B$28*D344))</f>
        <v>29727.531481190468</v>
      </c>
      <c r="M344" s="21">
        <f>(L344+Systeme!$S$17)/Systeme!$S$14</f>
        <v>14.863765740595234</v>
      </c>
      <c r="O344" s="8">
        <f>('DGL 4'!$P$15/'DGL 4'!$B$26)*(1-EXP(-'DGL 4'!$B$26*D344)) + ('DGL 4'!$P$16/'DGL 4'!$B$27)*(1-EXP(-'DGL 4'!$B$27*D344))+ ('DGL 4'!$P$17/'DGL 4'!$B$28)*(1-EXP(-'DGL 4'!$B$28*D344))</f>
        <v>128198.06414665657</v>
      </c>
      <c r="P344" s="21">
        <f>(O344+Systeme!$AA$17)/Systeme!$AA$14</f>
        <v>64.099032073328289</v>
      </c>
    </row>
    <row r="345" spans="1:16" x14ac:dyDescent="0.25">
      <c r="A345" s="4">
        <f t="shared" si="5"/>
        <v>343</v>
      </c>
      <c r="D345" s="19">
        <f>A345*0.001 *Systeme!$G$4</f>
        <v>34.300000000000004</v>
      </c>
      <c r="F345" s="8">
        <f>('DGL 4'!$P$3/'DGL 4'!$B$26)*(1-EXP(-'DGL 4'!$B$26*D345)) + ('DGL 4'!$P$4/'DGL 4'!$B$27)*(1-EXP(-'DGL 4'!$B$27*D345))+ ('DGL 4'!$P$5/'DGL 4'!$B$28)*(1-EXP(-'DGL 4'!$B$28*D345))</f>
        <v>-189619.87032585798</v>
      </c>
      <c r="G345" s="21">
        <f>(F345+Systeme!$C$17)/Systeme!$C$14</f>
        <v>5.1900648370710112</v>
      </c>
      <c r="I345" s="8">
        <f>('DGL 4'!$P$7/'DGL 4'!$B$26)*(1-EXP(-'DGL 4'!$B$26*D345)) + ('DGL 4'!$P$8/'DGL 4'!$B$27)*(1-EXP(-'DGL 4'!$B$27*D345))+ ('DGL 4'!$P$9/'DGL 4'!$B$28)*(1-EXP(-'DGL 4'!$B$28*D345))</f>
        <v>31505.292748989799</v>
      </c>
      <c r="J345" s="21">
        <f>(I345+Systeme!$K$17)/Systeme!$K$14</f>
        <v>15.752646374494899</v>
      </c>
      <c r="L345" s="8">
        <f>('DGL 4'!$P$11/'DGL 4'!$B$26)*(1-EXP(-'DGL 4'!$B$26*D345)) + ('DGL 4'!$P$12/'DGL 4'!$B$27)*(1-EXP(-'DGL 4'!$B$27*D345))+ ('DGL 4'!$P$13/'DGL 4'!$B$28)*(1-EXP(-'DGL 4'!$B$28*D345))</f>
        <v>29619.789836150885</v>
      </c>
      <c r="M345" s="21">
        <f>(L345+Systeme!$S$17)/Systeme!$S$14</f>
        <v>14.809894918075443</v>
      </c>
      <c r="O345" s="8">
        <f>('DGL 4'!$P$15/'DGL 4'!$B$26)*(1-EXP(-'DGL 4'!$B$26*D345)) + ('DGL 4'!$P$16/'DGL 4'!$B$27)*(1-EXP(-'DGL 4'!$B$27*D345))+ ('DGL 4'!$P$17/'DGL 4'!$B$28)*(1-EXP(-'DGL 4'!$B$28*D345))</f>
        <v>128494.78774071735</v>
      </c>
      <c r="P345" s="21">
        <f>(O345+Systeme!$AA$17)/Systeme!$AA$14</f>
        <v>64.247393870358678</v>
      </c>
    </row>
    <row r="346" spans="1:16" x14ac:dyDescent="0.25">
      <c r="A346" s="4">
        <f t="shared" si="5"/>
        <v>344</v>
      </c>
      <c r="D346" s="19">
        <f>A346*0.001 *Systeme!$G$4</f>
        <v>34.400000000000006</v>
      </c>
      <c r="F346" s="8">
        <f>('DGL 4'!$P$3/'DGL 4'!$B$26)*(1-EXP(-'DGL 4'!$B$26*D346)) + ('DGL 4'!$P$4/'DGL 4'!$B$27)*(1-EXP(-'DGL 4'!$B$27*D346))+ ('DGL 4'!$P$5/'DGL 4'!$B$28)*(1-EXP(-'DGL 4'!$B$28*D346))</f>
        <v>-189691.86394312076</v>
      </c>
      <c r="G346" s="21">
        <f>(F346+Systeme!$C$17)/Systeme!$C$14</f>
        <v>5.1540680284396219</v>
      </c>
      <c r="I346" s="8">
        <f>('DGL 4'!$P$7/'DGL 4'!$B$26)*(1-EXP(-'DGL 4'!$B$26*D346)) + ('DGL 4'!$P$8/'DGL 4'!$B$27)*(1-EXP(-'DGL 4'!$B$27*D346))+ ('DGL 4'!$P$9/'DGL 4'!$B$28)*(1-EXP(-'DGL 4'!$B$28*D346))</f>
        <v>31389.166371937623</v>
      </c>
      <c r="J346" s="21">
        <f>(I346+Systeme!$K$17)/Systeme!$K$14</f>
        <v>15.694583185968812</v>
      </c>
      <c r="L346" s="8">
        <f>('DGL 4'!$P$11/'DGL 4'!$B$26)*(1-EXP(-'DGL 4'!$B$26*D346)) + ('DGL 4'!$P$12/'DGL 4'!$B$27)*(1-EXP(-'DGL 4'!$B$27*D346))+ ('DGL 4'!$P$13/'DGL 4'!$B$28)*(1-EXP(-'DGL 4'!$B$28*D346))</f>
        <v>29512.262611984581</v>
      </c>
      <c r="M346" s="21">
        <f>(L346+Systeme!$S$17)/Systeme!$S$14</f>
        <v>14.756131305992291</v>
      </c>
      <c r="O346" s="8">
        <f>('DGL 4'!$P$15/'DGL 4'!$B$26)*(1-EXP(-'DGL 4'!$B$26*D346)) + ('DGL 4'!$P$16/'DGL 4'!$B$27)*(1-EXP(-'DGL 4'!$B$27*D346))+ ('DGL 4'!$P$17/'DGL 4'!$B$28)*(1-EXP(-'DGL 4'!$B$28*D346))</f>
        <v>128790.43495919861</v>
      </c>
      <c r="P346" s="21">
        <f>(O346+Systeme!$AA$17)/Systeme!$AA$14</f>
        <v>64.39521747959931</v>
      </c>
    </row>
    <row r="347" spans="1:16" x14ac:dyDescent="0.25">
      <c r="A347" s="4">
        <f t="shared" si="5"/>
        <v>345</v>
      </c>
      <c r="D347" s="19">
        <f>A347*0.001 *Systeme!$G$4</f>
        <v>34.5</v>
      </c>
      <c r="F347" s="8">
        <f>('DGL 4'!$P$3/'DGL 4'!$B$26)*(1-EXP(-'DGL 4'!$B$26*D347)) + ('DGL 4'!$P$4/'DGL 4'!$B$27)*(1-EXP(-'DGL 4'!$B$27*D347))+ ('DGL 4'!$P$5/'DGL 4'!$B$28)*(1-EXP(-'DGL 4'!$B$28*D347))</f>
        <v>-189763.25663168894</v>
      </c>
      <c r="G347" s="21">
        <f>(F347+Systeme!$C$17)/Systeme!$C$14</f>
        <v>5.1183716841555285</v>
      </c>
      <c r="I347" s="8">
        <f>('DGL 4'!$P$7/'DGL 4'!$B$26)*(1-EXP(-'DGL 4'!$B$26*D347)) + ('DGL 4'!$P$8/'DGL 4'!$B$27)*(1-EXP(-'DGL 4'!$B$27*D347))+ ('DGL 4'!$P$9/'DGL 4'!$B$28)*(1-EXP(-'DGL 4'!$B$28*D347))</f>
        <v>31273.296948989417</v>
      </c>
      <c r="J347" s="21">
        <f>(I347+Systeme!$K$17)/Systeme!$K$14</f>
        <v>15.636648474494708</v>
      </c>
      <c r="L347" s="8">
        <f>('DGL 4'!$P$11/'DGL 4'!$B$26)*(1-EXP(-'DGL 4'!$B$26*D347)) + ('DGL 4'!$P$12/'DGL 4'!$B$27)*(1-EXP(-'DGL 4'!$B$27*D347))+ ('DGL 4'!$P$13/'DGL 4'!$B$28)*(1-EXP(-'DGL 4'!$B$28*D347))</f>
        <v>29404.951726659841</v>
      </c>
      <c r="M347" s="21">
        <f>(L347+Systeme!$S$17)/Systeme!$S$14</f>
        <v>14.702475863329921</v>
      </c>
      <c r="O347" s="8">
        <f>('DGL 4'!$P$15/'DGL 4'!$B$26)*(1-EXP(-'DGL 4'!$B$26*D347)) + ('DGL 4'!$P$16/'DGL 4'!$B$27)*(1-EXP(-'DGL 4'!$B$27*D347))+ ('DGL 4'!$P$17/'DGL 4'!$B$28)*(1-EXP(-'DGL 4'!$B$28*D347))</f>
        <v>129085.00795603974</v>
      </c>
      <c r="P347" s="21">
        <f>(O347+Systeme!$AA$17)/Systeme!$AA$14</f>
        <v>64.542503978019866</v>
      </c>
    </row>
    <row r="348" spans="1:16" x14ac:dyDescent="0.25">
      <c r="A348" s="4">
        <f t="shared" si="5"/>
        <v>346</v>
      </c>
      <c r="D348" s="19">
        <f>A348*0.001 *Systeme!$G$4</f>
        <v>34.6</v>
      </c>
      <c r="F348" s="8">
        <f>('DGL 4'!$P$3/'DGL 4'!$B$26)*(1-EXP(-'DGL 4'!$B$26*D348)) + ('DGL 4'!$P$4/'DGL 4'!$B$27)*(1-EXP(-'DGL 4'!$B$27*D348))+ ('DGL 4'!$P$5/'DGL 4'!$B$28)*(1-EXP(-'DGL 4'!$B$28*D348))</f>
        <v>-189834.05411439305</v>
      </c>
      <c r="G348" s="21">
        <f>(F348+Systeme!$C$17)/Systeme!$C$14</f>
        <v>5.0829729428034769</v>
      </c>
      <c r="I348" s="8">
        <f>('DGL 4'!$P$7/'DGL 4'!$B$26)*(1-EXP(-'DGL 4'!$B$26*D348)) + ('DGL 4'!$P$8/'DGL 4'!$B$27)*(1-EXP(-'DGL 4'!$B$27*D348))+ ('DGL 4'!$P$9/'DGL 4'!$B$28)*(1-EXP(-'DGL 4'!$B$28*D348))</f>
        <v>31157.686151790549</v>
      </c>
      <c r="J348" s="21">
        <f>(I348+Systeme!$K$17)/Systeme!$K$14</f>
        <v>15.578843075895275</v>
      </c>
      <c r="L348" s="8">
        <f>('DGL 4'!$P$11/'DGL 4'!$B$26)*(1-EXP(-'DGL 4'!$B$26*D348)) + ('DGL 4'!$P$12/'DGL 4'!$B$27)*(1-EXP(-'DGL 4'!$B$27*D348))+ ('DGL 4'!$P$13/'DGL 4'!$B$28)*(1-EXP(-'DGL 4'!$B$28*D348))</f>
        <v>29297.8590584419</v>
      </c>
      <c r="M348" s="21">
        <f>(L348+Systeme!$S$17)/Systeme!$S$14</f>
        <v>14.64892952922095</v>
      </c>
      <c r="O348" s="8">
        <f>('DGL 4'!$P$15/'DGL 4'!$B$26)*(1-EXP(-'DGL 4'!$B$26*D348)) + ('DGL 4'!$P$16/'DGL 4'!$B$27)*(1-EXP(-'DGL 4'!$B$27*D348))+ ('DGL 4'!$P$17/'DGL 4'!$B$28)*(1-EXP(-'DGL 4'!$B$28*D348))</f>
        <v>129378.50890416064</v>
      </c>
      <c r="P348" s="21">
        <f>(O348+Systeme!$AA$17)/Systeme!$AA$14</f>
        <v>64.68925445208032</v>
      </c>
    </row>
    <row r="349" spans="1:16" x14ac:dyDescent="0.25">
      <c r="A349" s="4">
        <f t="shared" si="5"/>
        <v>347</v>
      </c>
      <c r="D349" s="19">
        <f>A349*0.001 *Systeme!$G$4</f>
        <v>34.700000000000003</v>
      </c>
      <c r="F349" s="8">
        <f>('DGL 4'!$P$3/'DGL 4'!$B$26)*(1-EXP(-'DGL 4'!$B$26*D349)) + ('DGL 4'!$P$4/'DGL 4'!$B$27)*(1-EXP(-'DGL 4'!$B$27*D349))+ ('DGL 4'!$P$5/'DGL 4'!$B$28)*(1-EXP(-'DGL 4'!$B$28*D349))</f>
        <v>-189904.26205547625</v>
      </c>
      <c r="G349" s="21">
        <f>(F349+Systeme!$C$17)/Systeme!$C$14</f>
        <v>5.047868972261873</v>
      </c>
      <c r="I349" s="8">
        <f>('DGL 4'!$P$7/'DGL 4'!$B$26)*(1-EXP(-'DGL 4'!$B$26*D349)) + ('DGL 4'!$P$8/'DGL 4'!$B$27)*(1-EXP(-'DGL 4'!$B$27*D349))+ ('DGL 4'!$P$9/'DGL 4'!$B$28)*(1-EXP(-'DGL 4'!$B$28*D349))</f>
        <v>31042.33561400084</v>
      </c>
      <c r="J349" s="21">
        <f>(I349+Systeme!$K$17)/Systeme!$K$14</f>
        <v>15.52116780700042</v>
      </c>
      <c r="L349" s="8">
        <f>('DGL 4'!$P$11/'DGL 4'!$B$26)*(1-EXP(-'DGL 4'!$B$26*D349)) + ('DGL 4'!$P$12/'DGL 4'!$B$27)*(1-EXP(-'DGL 4'!$B$27*D349))+ ('DGL 4'!$P$13/'DGL 4'!$B$28)*(1-EXP(-'DGL 4'!$B$28*D349))</f>
        <v>29190.986446408147</v>
      </c>
      <c r="M349" s="21">
        <f>(L349+Systeme!$S$17)/Systeme!$S$14</f>
        <v>14.595493223204073</v>
      </c>
      <c r="O349" s="8">
        <f>('DGL 4'!$P$15/'DGL 4'!$B$26)*(1-EXP(-'DGL 4'!$B$26*D349)) + ('DGL 4'!$P$16/'DGL 4'!$B$27)*(1-EXP(-'DGL 4'!$B$27*D349))+ ('DGL 4'!$P$17/'DGL 4'!$B$28)*(1-EXP(-'DGL 4'!$B$28*D349))</f>
        <v>129670.93999506737</v>
      </c>
      <c r="P349" s="21">
        <f>(O349+Systeme!$AA$17)/Systeme!$AA$14</f>
        <v>64.835469997533679</v>
      </c>
    </row>
    <row r="350" spans="1:16" x14ac:dyDescent="0.25">
      <c r="A350" s="4">
        <f t="shared" si="5"/>
        <v>348</v>
      </c>
      <c r="D350" s="19">
        <f>A350*0.001 *Systeme!$G$4</f>
        <v>34.800000000000004</v>
      </c>
      <c r="F350" s="8">
        <f>('DGL 4'!$P$3/'DGL 4'!$B$26)*(1-EXP(-'DGL 4'!$B$26*D350)) + ('DGL 4'!$P$4/'DGL 4'!$B$27)*(1-EXP(-'DGL 4'!$B$27*D350))+ ('DGL 4'!$P$5/'DGL 4'!$B$28)*(1-EXP(-'DGL 4'!$B$28*D350))</f>
        <v>-189973.88606121473</v>
      </c>
      <c r="G350" s="21">
        <f>(F350+Systeme!$C$17)/Systeme!$C$14</f>
        <v>5.013056969392637</v>
      </c>
      <c r="I350" s="8">
        <f>('DGL 4'!$P$7/'DGL 4'!$B$26)*(1-EXP(-'DGL 4'!$B$26*D350)) + ('DGL 4'!$P$8/'DGL 4'!$B$27)*(1-EXP(-'DGL 4'!$B$27*D350))+ ('DGL 4'!$P$9/'DGL 4'!$B$28)*(1-EXP(-'DGL 4'!$B$28*D350))</f>
        <v>30927.246931794973</v>
      </c>
      <c r="J350" s="21">
        <f>(I350+Systeme!$K$17)/Systeme!$K$14</f>
        <v>15.463623465897486</v>
      </c>
      <c r="L350" s="8">
        <f>('DGL 4'!$P$11/'DGL 4'!$B$26)*(1-EXP(-'DGL 4'!$B$26*D350)) + ('DGL 4'!$P$12/'DGL 4'!$B$27)*(1-EXP(-'DGL 4'!$B$27*D350))+ ('DGL 4'!$P$13/'DGL 4'!$B$28)*(1-EXP(-'DGL 4'!$B$28*D350))</f>
        <v>29084.335690957218</v>
      </c>
      <c r="M350" s="21">
        <f>(L350+Systeme!$S$17)/Systeme!$S$14</f>
        <v>14.542167845478609</v>
      </c>
      <c r="O350" s="8">
        <f>('DGL 4'!$P$15/'DGL 4'!$B$26)*(1-EXP(-'DGL 4'!$B$26*D350)) + ('DGL 4'!$P$16/'DGL 4'!$B$27)*(1-EXP(-'DGL 4'!$B$27*D350))+ ('DGL 4'!$P$17/'DGL 4'!$B$28)*(1-EXP(-'DGL 4'!$B$28*D350))</f>
        <v>129962.30343846255</v>
      </c>
      <c r="P350" s="21">
        <f>(O350+Systeme!$AA$17)/Systeme!$AA$14</f>
        <v>64.981151719231278</v>
      </c>
    </row>
    <row r="351" spans="1:16" x14ac:dyDescent="0.25">
      <c r="A351" s="4">
        <f t="shared" si="5"/>
        <v>349</v>
      </c>
      <c r="D351" s="19">
        <f>A351*0.001 *Systeme!$G$4</f>
        <v>34.900000000000006</v>
      </c>
      <c r="F351" s="8">
        <f>('DGL 4'!$P$3/'DGL 4'!$B$26)*(1-EXP(-'DGL 4'!$B$26*D351)) + ('DGL 4'!$P$4/'DGL 4'!$B$27)*(1-EXP(-'DGL 4'!$B$27*D351))+ ('DGL 4'!$P$5/'DGL 4'!$B$28)*(1-EXP(-'DGL 4'!$B$28*D351))</f>
        <v>-190042.93168053144</v>
      </c>
      <c r="G351" s="21">
        <f>(F351+Systeme!$C$17)/Systeme!$C$14</f>
        <v>4.978534159734278</v>
      </c>
      <c r="I351" s="8">
        <f>('DGL 4'!$P$7/'DGL 4'!$B$26)*(1-EXP(-'DGL 4'!$B$26*D351)) + ('DGL 4'!$P$8/'DGL 4'!$B$27)*(1-EXP(-'DGL 4'!$B$27*D351))+ ('DGL 4'!$P$9/'DGL 4'!$B$28)*(1-EXP(-'DGL 4'!$B$28*D351))</f>
        <v>30812.421664357709</v>
      </c>
      <c r="J351" s="21">
        <f>(I351+Systeme!$K$17)/Systeme!$K$14</f>
        <v>15.406210832178855</v>
      </c>
      <c r="L351" s="8">
        <f>('DGL 4'!$P$11/'DGL 4'!$B$26)*(1-EXP(-'DGL 4'!$B$26*D351)) + ('DGL 4'!$P$12/'DGL 4'!$B$27)*(1-EXP(-'DGL 4'!$B$27*D351))+ ('DGL 4'!$P$13/'DGL 4'!$B$28)*(1-EXP(-'DGL 4'!$B$28*D351))</f>
        <v>28977.908554312278</v>
      </c>
      <c r="M351" s="21">
        <f>(L351+Systeme!$S$17)/Systeme!$S$14</f>
        <v>14.488954277156139</v>
      </c>
      <c r="O351" s="8">
        <f>('DGL 4'!$P$15/'DGL 4'!$B$26)*(1-EXP(-'DGL 4'!$B$26*D351)) + ('DGL 4'!$P$16/'DGL 4'!$B$27)*(1-EXP(-'DGL 4'!$B$27*D351))+ ('DGL 4'!$P$17/'DGL 4'!$B$28)*(1-EXP(-'DGL 4'!$B$28*D351))</f>
        <v>130252.60146186157</v>
      </c>
      <c r="P351" s="21">
        <f>(O351+Systeme!$AA$17)/Systeme!$AA$14</f>
        <v>65.126300730930794</v>
      </c>
    </row>
    <row r="352" spans="1:16" x14ac:dyDescent="0.25">
      <c r="A352" s="4">
        <f t="shared" si="5"/>
        <v>350</v>
      </c>
      <c r="D352" s="19">
        <f>A352*0.001 *Systeme!$G$4</f>
        <v>35</v>
      </c>
      <c r="F352" s="8">
        <f>('DGL 4'!$P$3/'DGL 4'!$B$26)*(1-EXP(-'DGL 4'!$B$26*D352)) + ('DGL 4'!$P$4/'DGL 4'!$B$27)*(1-EXP(-'DGL 4'!$B$27*D352))+ ('DGL 4'!$P$5/'DGL 4'!$B$28)*(1-EXP(-'DGL 4'!$B$28*D352))</f>
        <v>-190111.40440560368</v>
      </c>
      <c r="G352" s="21">
        <f>(F352+Systeme!$C$17)/Systeme!$C$14</f>
        <v>4.9442977971981596</v>
      </c>
      <c r="I352" s="8">
        <f>('DGL 4'!$P$7/'DGL 4'!$B$26)*(1-EXP(-'DGL 4'!$B$26*D352)) + ('DGL 4'!$P$8/'DGL 4'!$B$27)*(1-EXP(-'DGL 4'!$B$27*D352))+ ('DGL 4'!$P$9/'DGL 4'!$B$28)*(1-EXP(-'DGL 4'!$B$28*D352))</f>
        <v>30697.861334372807</v>
      </c>
      <c r="J352" s="21">
        <f>(I352+Systeme!$K$17)/Systeme!$K$14</f>
        <v>15.348930667186403</v>
      </c>
      <c r="L352" s="8">
        <f>('DGL 4'!$P$11/'DGL 4'!$B$26)*(1-EXP(-'DGL 4'!$B$26*D352)) + ('DGL 4'!$P$12/'DGL 4'!$B$27)*(1-EXP(-'DGL 4'!$B$27*D352))+ ('DGL 4'!$P$13/'DGL 4'!$B$28)*(1-EXP(-'DGL 4'!$B$28*D352))</f>
        <v>28871.706761018359</v>
      </c>
      <c r="M352" s="21">
        <f>(L352+Systeme!$S$17)/Systeme!$S$14</f>
        <v>14.43585338050918</v>
      </c>
      <c r="O352" s="8">
        <f>('DGL 4'!$P$15/'DGL 4'!$B$26)*(1-EXP(-'DGL 4'!$B$26*D352)) + ('DGL 4'!$P$16/'DGL 4'!$B$27)*(1-EXP(-'DGL 4'!$B$27*D352))+ ('DGL 4'!$P$17/'DGL 4'!$B$28)*(1-EXP(-'DGL 4'!$B$28*D352))</f>
        <v>130541.83631021256</v>
      </c>
      <c r="P352" s="21">
        <f>(O352+Systeme!$AA$17)/Systeme!$AA$14</f>
        <v>65.270918155106273</v>
      </c>
    </row>
    <row r="353" spans="1:16" x14ac:dyDescent="0.25">
      <c r="A353" s="4">
        <f t="shared" si="5"/>
        <v>351</v>
      </c>
      <c r="D353" s="19">
        <f>A353*0.001 *Systeme!$G$4</f>
        <v>35.1</v>
      </c>
      <c r="F353" s="8">
        <f>('DGL 4'!$P$3/'DGL 4'!$B$26)*(1-EXP(-'DGL 4'!$B$26*D353)) + ('DGL 4'!$P$4/'DGL 4'!$B$27)*(1-EXP(-'DGL 4'!$B$27*D353))+ ('DGL 4'!$P$5/'DGL 4'!$B$28)*(1-EXP(-'DGL 4'!$B$28*D353))</f>
        <v>-190179.30967246339</v>
      </c>
      <c r="G353" s="21">
        <f>(F353+Systeme!$C$17)/Systeme!$C$14</f>
        <v>4.9103451637683033</v>
      </c>
      <c r="I353" s="8">
        <f>('DGL 4'!$P$7/'DGL 4'!$B$26)*(1-EXP(-'DGL 4'!$B$26*D353)) + ('DGL 4'!$P$8/'DGL 4'!$B$27)*(1-EXP(-'DGL 4'!$B$27*D353))+ ('DGL 4'!$P$9/'DGL 4'!$B$28)*(1-EXP(-'DGL 4'!$B$28*D353))</f>
        <v>30583.567428506416</v>
      </c>
      <c r="J353" s="21">
        <f>(I353+Systeme!$K$17)/Systeme!$K$14</f>
        <v>15.291783714253208</v>
      </c>
      <c r="L353" s="8">
        <f>('DGL 4'!$P$11/'DGL 4'!$B$26)*(1-EXP(-'DGL 4'!$B$26*D353)) + ('DGL 4'!$P$12/'DGL 4'!$B$27)*(1-EXP(-'DGL 4'!$B$27*D353))+ ('DGL 4'!$P$13/'DGL 4'!$B$28)*(1-EXP(-'DGL 4'!$B$28*D353))</f>
        <v>28765.731998433956</v>
      </c>
      <c r="M353" s="21">
        <f>(L353+Systeme!$S$17)/Systeme!$S$14</f>
        <v>14.382865999216978</v>
      </c>
      <c r="O353" s="8">
        <f>('DGL 4'!$P$15/'DGL 4'!$B$26)*(1-EXP(-'DGL 4'!$B$26*D353)) + ('DGL 4'!$P$16/'DGL 4'!$B$27)*(1-EXP(-'DGL 4'!$B$27*D353))+ ('DGL 4'!$P$17/'DGL 4'!$B$28)*(1-EXP(-'DGL 4'!$B$28*D353))</f>
        <v>130830.01024552307</v>
      </c>
      <c r="P353" s="21">
        <f>(O353+Systeme!$AA$17)/Systeme!$AA$14</f>
        <v>65.415005122761528</v>
      </c>
    </row>
    <row r="354" spans="1:16" x14ac:dyDescent="0.25">
      <c r="A354" s="4">
        <f t="shared" si="5"/>
        <v>352</v>
      </c>
      <c r="D354" s="19">
        <f>A354*0.001 *Systeme!$G$4</f>
        <v>35.199999999999996</v>
      </c>
      <c r="F354" s="8">
        <f>('DGL 4'!$P$3/'DGL 4'!$B$26)*(1-EXP(-'DGL 4'!$B$26*D354)) + ('DGL 4'!$P$4/'DGL 4'!$B$27)*(1-EXP(-'DGL 4'!$B$27*D354))+ ('DGL 4'!$P$5/'DGL 4'!$B$28)*(1-EXP(-'DGL 4'!$B$28*D354))</f>
        <v>-190246.6528615916</v>
      </c>
      <c r="G354" s="21">
        <f>(F354+Systeme!$C$17)/Systeme!$C$14</f>
        <v>4.8766735692041987</v>
      </c>
      <c r="I354" s="8">
        <f>('DGL 4'!$P$7/'DGL 4'!$B$26)*(1-EXP(-'DGL 4'!$B$26*D354)) + ('DGL 4'!$P$8/'DGL 4'!$B$27)*(1-EXP(-'DGL 4'!$B$27*D354))+ ('DGL 4'!$P$9/'DGL 4'!$B$28)*(1-EXP(-'DGL 4'!$B$28*D354))</f>
        <v>30469.54139788491</v>
      </c>
      <c r="J354" s="21">
        <f>(I354+Systeme!$K$17)/Systeme!$K$14</f>
        <v>15.234770698942455</v>
      </c>
      <c r="L354" s="8">
        <f>('DGL 4'!$P$11/'DGL 4'!$B$26)*(1-EXP(-'DGL 4'!$B$26*D354)) + ('DGL 4'!$P$12/'DGL 4'!$B$27)*(1-EXP(-'DGL 4'!$B$27*D354))+ ('DGL 4'!$P$13/'DGL 4'!$B$28)*(1-EXP(-'DGL 4'!$B$28*D354))</f>
        <v>28659.985917216996</v>
      </c>
      <c r="M354" s="21">
        <f>(L354+Systeme!$S$17)/Systeme!$S$14</f>
        <v>14.329992958608498</v>
      </c>
      <c r="O354" s="8">
        <f>('DGL 4'!$P$15/'DGL 4'!$B$26)*(1-EXP(-'DGL 4'!$B$26*D354)) + ('DGL 4'!$P$16/'DGL 4'!$B$27)*(1-EXP(-'DGL 4'!$B$27*D354))+ ('DGL 4'!$P$17/'DGL 4'!$B$28)*(1-EXP(-'DGL 4'!$B$28*D354))</f>
        <v>131117.12554648975</v>
      </c>
      <c r="P354" s="21">
        <f>(O354+Systeme!$AA$17)/Systeme!$AA$14</f>
        <v>65.558562773244873</v>
      </c>
    </row>
    <row r="355" spans="1:16" x14ac:dyDescent="0.25">
      <c r="A355" s="4">
        <f t="shared" si="5"/>
        <v>353</v>
      </c>
      <c r="D355" s="19">
        <f>A355*0.001 *Systeme!$G$4</f>
        <v>35.299999999999997</v>
      </c>
      <c r="F355" s="8">
        <f>('DGL 4'!$P$3/'DGL 4'!$B$26)*(1-EXP(-'DGL 4'!$B$26*D355)) + ('DGL 4'!$P$4/'DGL 4'!$B$27)*(1-EXP(-'DGL 4'!$B$27*D355))+ ('DGL 4'!$P$5/'DGL 4'!$B$28)*(1-EXP(-'DGL 4'!$B$28*D355))</f>
        <v>-190313.43929850633</v>
      </c>
      <c r="G355" s="21">
        <f>(F355+Systeme!$C$17)/Systeme!$C$14</f>
        <v>4.8432803507468343</v>
      </c>
      <c r="I355" s="8">
        <f>('DGL 4'!$P$7/'DGL 4'!$B$26)*(1-EXP(-'DGL 4'!$B$26*D355)) + ('DGL 4'!$P$8/'DGL 4'!$B$27)*(1-EXP(-'DGL 4'!$B$27*D355))+ ('DGL 4'!$P$9/'DGL 4'!$B$28)*(1-EXP(-'DGL 4'!$B$28*D355))</f>
        <v>30355.784658567063</v>
      </c>
      <c r="J355" s="21">
        <f>(I355+Systeme!$K$17)/Systeme!$K$14</f>
        <v>15.177892329283532</v>
      </c>
      <c r="L355" s="8">
        <f>('DGL 4'!$P$11/'DGL 4'!$B$26)*(1-EXP(-'DGL 4'!$B$26*D355)) + ('DGL 4'!$P$12/'DGL 4'!$B$27)*(1-EXP(-'DGL 4'!$B$27*D355))+ ('DGL 4'!$P$13/'DGL 4'!$B$28)*(1-EXP(-'DGL 4'!$B$28*D355))</f>
        <v>28554.470131805123</v>
      </c>
      <c r="M355" s="21">
        <f>(L355+Systeme!$S$17)/Systeme!$S$14</f>
        <v>14.277235065902561</v>
      </c>
      <c r="O355" s="8">
        <f>('DGL 4'!$P$15/'DGL 4'!$B$26)*(1-EXP(-'DGL 4'!$B$26*D355)) + ('DGL 4'!$P$16/'DGL 4'!$B$27)*(1-EXP(-'DGL 4'!$B$27*D355))+ ('DGL 4'!$P$17/'DGL 4'!$B$28)*(1-EXP(-'DGL 4'!$B$28*D355))</f>
        <v>131403.1845081342</v>
      </c>
      <c r="P355" s="21">
        <f>(O355+Systeme!$AA$17)/Systeme!$AA$14</f>
        <v>65.701592254067108</v>
      </c>
    </row>
    <row r="356" spans="1:16" x14ac:dyDescent="0.25">
      <c r="A356" s="4">
        <f t="shared" si="5"/>
        <v>354</v>
      </c>
      <c r="D356" s="19">
        <f>A356*0.001 *Systeme!$G$4</f>
        <v>35.4</v>
      </c>
      <c r="F356" s="8">
        <f>('DGL 4'!$P$3/'DGL 4'!$B$26)*(1-EXP(-'DGL 4'!$B$26*D356)) + ('DGL 4'!$P$4/'DGL 4'!$B$27)*(1-EXP(-'DGL 4'!$B$27*D356))+ ('DGL 4'!$P$5/'DGL 4'!$B$28)*(1-EXP(-'DGL 4'!$B$28*D356))</f>
        <v>-190379.67425434399</v>
      </c>
      <c r="G356" s="21">
        <f>(F356+Systeme!$C$17)/Systeme!$C$14</f>
        <v>4.8101628728280046</v>
      </c>
      <c r="I356" s="8">
        <f>('DGL 4'!$P$7/'DGL 4'!$B$26)*(1-EXP(-'DGL 4'!$B$26*D356)) + ('DGL 4'!$P$8/'DGL 4'!$B$27)*(1-EXP(-'DGL 4'!$B$27*D356))+ ('DGL 4'!$P$9/'DGL 4'!$B$28)*(1-EXP(-'DGL 4'!$B$28*D356))</f>
        <v>30242.298592010688</v>
      </c>
      <c r="J356" s="21">
        <f>(I356+Systeme!$K$17)/Systeme!$K$14</f>
        <v>15.121149296005344</v>
      </c>
      <c r="L356" s="8">
        <f>('DGL 4'!$P$11/'DGL 4'!$B$26)*(1-EXP(-'DGL 4'!$B$26*D356)) + ('DGL 4'!$P$12/'DGL 4'!$B$27)*(1-EXP(-'DGL 4'!$B$27*D356))+ ('DGL 4'!$P$13/'DGL 4'!$B$28)*(1-EXP(-'DGL 4'!$B$28*D356))</f>
        <v>28449.186220890362</v>
      </c>
      <c r="M356" s="21">
        <f>(L356+Systeme!$S$17)/Systeme!$S$14</f>
        <v>14.224593110445181</v>
      </c>
      <c r="O356" s="8">
        <f>('DGL 4'!$P$15/'DGL 4'!$B$26)*(1-EXP(-'DGL 4'!$B$26*D356)) + ('DGL 4'!$P$16/'DGL 4'!$B$27)*(1-EXP(-'DGL 4'!$B$27*D356))+ ('DGL 4'!$P$17/'DGL 4'!$B$28)*(1-EXP(-'DGL 4'!$B$28*D356))</f>
        <v>131688.18944144298</v>
      </c>
      <c r="P356" s="21">
        <f>(O356+Systeme!$AA$17)/Systeme!$AA$14</f>
        <v>65.844094720721486</v>
      </c>
    </row>
    <row r="357" spans="1:16" x14ac:dyDescent="0.25">
      <c r="A357" s="4">
        <f t="shared" si="5"/>
        <v>355</v>
      </c>
      <c r="D357" s="19">
        <f>A357*0.001 *Systeme!$G$4</f>
        <v>35.5</v>
      </c>
      <c r="F357" s="8">
        <f>('DGL 4'!$P$3/'DGL 4'!$B$26)*(1-EXP(-'DGL 4'!$B$26*D357)) + ('DGL 4'!$P$4/'DGL 4'!$B$27)*(1-EXP(-'DGL 4'!$B$27*D357))+ ('DGL 4'!$P$5/'DGL 4'!$B$28)*(1-EXP(-'DGL 4'!$B$28*D357))</f>
        <v>-190445.36294643491</v>
      </c>
      <c r="G357" s="21">
        <f>(F357+Systeme!$C$17)/Systeme!$C$14</f>
        <v>4.7773185267825466</v>
      </c>
      <c r="I357" s="8">
        <f>('DGL 4'!$P$7/'DGL 4'!$B$26)*(1-EXP(-'DGL 4'!$B$26*D357)) + ('DGL 4'!$P$8/'DGL 4'!$B$27)*(1-EXP(-'DGL 4'!$B$27*D357))+ ('DGL 4'!$P$9/'DGL 4'!$B$28)*(1-EXP(-'DGL 4'!$B$28*D357))</f>
        <v>30129.084545533929</v>
      </c>
      <c r="J357" s="21">
        <f>(I357+Systeme!$K$17)/Systeme!$K$14</f>
        <v>15.064542272766964</v>
      </c>
      <c r="L357" s="8">
        <f>('DGL 4'!$P$11/'DGL 4'!$B$26)*(1-EXP(-'DGL 4'!$B$26*D357)) + ('DGL 4'!$P$12/'DGL 4'!$B$27)*(1-EXP(-'DGL 4'!$B$27*D357))+ ('DGL 4'!$P$13/'DGL 4'!$B$28)*(1-EXP(-'DGL 4'!$B$28*D357))</f>
        <v>28344.135727888293</v>
      </c>
      <c r="M357" s="21">
        <f>(L357+Systeme!$S$17)/Systeme!$S$14</f>
        <v>14.172067863944147</v>
      </c>
      <c r="O357" s="8">
        <f>('DGL 4'!$P$15/'DGL 4'!$B$26)*(1-EXP(-'DGL 4'!$B$26*D357)) + ('DGL 4'!$P$16/'DGL 4'!$B$27)*(1-EXP(-'DGL 4'!$B$27*D357))+ ('DGL 4'!$P$17/'DGL 4'!$B$28)*(1-EXP(-'DGL 4'!$B$28*D357))</f>
        <v>131972.14267301274</v>
      </c>
      <c r="P357" s="21">
        <f>(O357+Systeme!$AA$17)/Systeme!$AA$14</f>
        <v>65.98607133650637</v>
      </c>
    </row>
    <row r="358" spans="1:16" x14ac:dyDescent="0.25">
      <c r="A358" s="4">
        <f t="shared" si="5"/>
        <v>356</v>
      </c>
      <c r="D358" s="19">
        <f>A358*0.001 *Systeme!$G$4</f>
        <v>35.6</v>
      </c>
      <c r="F358" s="8">
        <f>('DGL 4'!$P$3/'DGL 4'!$B$26)*(1-EXP(-'DGL 4'!$B$26*D358)) + ('DGL 4'!$P$4/'DGL 4'!$B$27)*(1-EXP(-'DGL 4'!$B$27*D358))+ ('DGL 4'!$P$5/'DGL 4'!$B$28)*(1-EXP(-'DGL 4'!$B$28*D358))</f>
        <v>-190510.51053887227</v>
      </c>
      <c r="G358" s="21">
        <f>(F358+Systeme!$C$17)/Systeme!$C$14</f>
        <v>4.7447447305638635</v>
      </c>
      <c r="I358" s="8">
        <f>('DGL 4'!$P$7/'DGL 4'!$B$26)*(1-EXP(-'DGL 4'!$B$26*D358)) + ('DGL 4'!$P$8/'DGL 4'!$B$27)*(1-EXP(-'DGL 4'!$B$27*D358))+ ('DGL 4'!$P$9/'DGL 4'!$B$28)*(1-EXP(-'DGL 4'!$B$28*D358))</f>
        <v>30016.143832771137</v>
      </c>
      <c r="J358" s="21">
        <f>(I358+Systeme!$K$17)/Systeme!$K$14</f>
        <v>15.008071916385568</v>
      </c>
      <c r="L358" s="8">
        <f>('DGL 4'!$P$11/'DGL 4'!$B$26)*(1-EXP(-'DGL 4'!$B$26*D358)) + ('DGL 4'!$P$12/'DGL 4'!$B$27)*(1-EXP(-'DGL 4'!$B$27*D358))+ ('DGL 4'!$P$13/'DGL 4'!$B$28)*(1-EXP(-'DGL 4'!$B$28*D358))</f>
        <v>28239.320161401789</v>
      </c>
      <c r="M358" s="21">
        <f>(L358+Systeme!$S$17)/Systeme!$S$14</f>
        <v>14.119660080700895</v>
      </c>
      <c r="O358" s="8">
        <f>('DGL 4'!$P$15/'DGL 4'!$B$26)*(1-EXP(-'DGL 4'!$B$26*D358)) + ('DGL 4'!$P$16/'DGL 4'!$B$27)*(1-EXP(-'DGL 4'!$B$27*D358))+ ('DGL 4'!$P$17/'DGL 4'!$B$28)*(1-EXP(-'DGL 4'!$B$28*D358))</f>
        <v>132255.04654469941</v>
      </c>
      <c r="P358" s="21">
        <f>(O358+Systeme!$AA$17)/Systeme!$AA$14</f>
        <v>66.127523272349706</v>
      </c>
    </row>
    <row r="359" spans="1:16" x14ac:dyDescent="0.25">
      <c r="A359" s="4">
        <f t="shared" si="5"/>
        <v>357</v>
      </c>
      <c r="D359" s="19">
        <f>A359*0.001 *Systeme!$G$4</f>
        <v>35.699999999999996</v>
      </c>
      <c r="F359" s="8">
        <f>('DGL 4'!$P$3/'DGL 4'!$B$26)*(1-EXP(-'DGL 4'!$B$26*D359)) + ('DGL 4'!$P$4/'DGL 4'!$B$27)*(1-EXP(-'DGL 4'!$B$27*D359))+ ('DGL 4'!$P$5/'DGL 4'!$B$28)*(1-EXP(-'DGL 4'!$B$28*D359))</f>
        <v>-190575.12214307519</v>
      </c>
      <c r="G359" s="21">
        <f>(F359+Systeme!$C$17)/Systeme!$C$14</f>
        <v>4.7124389284624053</v>
      </c>
      <c r="I359" s="8">
        <f>('DGL 4'!$P$7/'DGL 4'!$B$26)*(1-EXP(-'DGL 4'!$B$26*D359)) + ('DGL 4'!$P$8/'DGL 4'!$B$27)*(1-EXP(-'DGL 4'!$B$27*D359))+ ('DGL 4'!$P$9/'DGL 4'!$B$28)*(1-EXP(-'DGL 4'!$B$28*D359))</f>
        <v>29903.47773412324</v>
      </c>
      <c r="J359" s="21">
        <f>(I359+Systeme!$K$17)/Systeme!$K$14</f>
        <v>14.95173886706162</v>
      </c>
      <c r="L359" s="8">
        <f>('DGL 4'!$P$11/'DGL 4'!$B$26)*(1-EXP(-'DGL 4'!$B$26*D359)) + ('DGL 4'!$P$12/'DGL 4'!$B$27)*(1-EXP(-'DGL 4'!$B$27*D359))+ ('DGL 4'!$P$13/'DGL 4'!$B$28)*(1-EXP(-'DGL 4'!$B$28*D359))</f>
        <v>28134.740995679356</v>
      </c>
      <c r="M359" s="21">
        <f>(L359+Systeme!$S$17)/Systeme!$S$14</f>
        <v>14.067370497839677</v>
      </c>
      <c r="O359" s="8">
        <f>('DGL 4'!$P$15/'DGL 4'!$B$26)*(1-EXP(-'DGL 4'!$B$26*D359)) + ('DGL 4'!$P$16/'DGL 4'!$B$27)*(1-EXP(-'DGL 4'!$B$27*D359))+ ('DGL 4'!$P$17/'DGL 4'!$B$28)*(1-EXP(-'DGL 4'!$B$28*D359))</f>
        <v>132536.90341327264</v>
      </c>
      <c r="P359" s="21">
        <f>(O359+Systeme!$AA$17)/Systeme!$AA$14</f>
        <v>66.268451706636313</v>
      </c>
    </row>
    <row r="360" spans="1:16" x14ac:dyDescent="0.25">
      <c r="A360" s="4">
        <f t="shared" si="5"/>
        <v>358</v>
      </c>
      <c r="D360" s="19">
        <f>A360*0.001 *Systeme!$G$4</f>
        <v>35.799999999999997</v>
      </c>
      <c r="F360" s="8">
        <f>('DGL 4'!$P$3/'DGL 4'!$B$26)*(1-EXP(-'DGL 4'!$B$26*D360)) + ('DGL 4'!$P$4/'DGL 4'!$B$27)*(1-EXP(-'DGL 4'!$B$27*D360))+ ('DGL 4'!$P$5/'DGL 4'!$B$28)*(1-EXP(-'DGL 4'!$B$28*D360))</f>
        <v>-190639.20281834563</v>
      </c>
      <c r="G360" s="21">
        <f>(F360+Systeme!$C$17)/Systeme!$C$14</f>
        <v>4.6803985908271866</v>
      </c>
      <c r="I360" s="8">
        <f>('DGL 4'!$P$7/'DGL 4'!$B$26)*(1-EXP(-'DGL 4'!$B$26*D360)) + ('DGL 4'!$P$8/'DGL 4'!$B$27)*(1-EXP(-'DGL 4'!$B$27*D360))+ ('DGL 4'!$P$9/'DGL 4'!$B$28)*(1-EXP(-'DGL 4'!$B$28*D360))</f>
        <v>29791.087497203058</v>
      </c>
      <c r="J360" s="21">
        <f>(I360+Systeme!$K$17)/Systeme!$K$14</f>
        <v>14.895543748601529</v>
      </c>
      <c r="L360" s="8">
        <f>('DGL 4'!$P$11/'DGL 4'!$B$26)*(1-EXP(-'DGL 4'!$B$26*D360)) + ('DGL 4'!$P$12/'DGL 4'!$B$27)*(1-EXP(-'DGL 4'!$B$27*D360))+ ('DGL 4'!$P$13/'DGL 4'!$B$28)*(1-EXP(-'DGL 4'!$B$28*D360))</f>
        <v>28030.399671068095</v>
      </c>
      <c r="M360" s="21">
        <f>(L360+Systeme!$S$17)/Systeme!$S$14</f>
        <v>14.015199835534048</v>
      </c>
      <c r="O360" s="8">
        <f>('DGL 4'!$P$15/'DGL 4'!$B$26)*(1-EXP(-'DGL 4'!$B$26*D360)) + ('DGL 4'!$P$16/'DGL 4'!$B$27)*(1-EXP(-'DGL 4'!$B$27*D360))+ ('DGL 4'!$P$17/'DGL 4'!$B$28)*(1-EXP(-'DGL 4'!$B$28*D360))</f>
        <v>132817.71565007456</v>
      </c>
      <c r="P360" s="21">
        <f>(O360+Systeme!$AA$17)/Systeme!$AA$14</f>
        <v>66.408857825037288</v>
      </c>
    </row>
    <row r="361" spans="1:16" x14ac:dyDescent="0.25">
      <c r="A361" s="4">
        <f t="shared" si="5"/>
        <v>359</v>
      </c>
      <c r="D361" s="19">
        <f>A361*0.001 *Systeme!$G$4</f>
        <v>35.9</v>
      </c>
      <c r="F361" s="8">
        <f>('DGL 4'!$P$3/'DGL 4'!$B$26)*(1-EXP(-'DGL 4'!$B$26*D361)) + ('DGL 4'!$P$4/'DGL 4'!$B$27)*(1-EXP(-'DGL 4'!$B$27*D361))+ ('DGL 4'!$P$5/'DGL 4'!$B$28)*(1-EXP(-'DGL 4'!$B$28*D361))</f>
        <v>-190702.75757241948</v>
      </c>
      <c r="G361" s="21">
        <f>(F361+Systeme!$C$17)/Systeme!$C$14</f>
        <v>4.6486212137902623</v>
      </c>
      <c r="I361" s="8">
        <f>('DGL 4'!$P$7/'DGL 4'!$B$26)*(1-EXP(-'DGL 4'!$B$26*D361)) + ('DGL 4'!$P$8/'DGL 4'!$B$27)*(1-EXP(-'DGL 4'!$B$27*D361))+ ('DGL 4'!$P$9/'DGL 4'!$B$28)*(1-EXP(-'DGL 4'!$B$28*D361))</f>
        <v>29678.974337275489</v>
      </c>
      <c r="J361" s="21">
        <f>(I361+Systeme!$K$17)/Systeme!$K$14</f>
        <v>14.839487168637744</v>
      </c>
      <c r="L361" s="8">
        <f>('DGL 4'!$P$11/'DGL 4'!$B$26)*(1-EXP(-'DGL 4'!$B$26*D361)) + ('DGL 4'!$P$12/'DGL 4'!$B$27)*(1-EXP(-'DGL 4'!$B$27*D361))+ ('DGL 4'!$P$13/'DGL 4'!$B$28)*(1-EXP(-'DGL 4'!$B$28*D361))</f>
        <v>27926.297594461401</v>
      </c>
      <c r="M361" s="21">
        <f>(L361+Systeme!$S$17)/Systeme!$S$14</f>
        <v>13.9631487972307</v>
      </c>
      <c r="O361" s="8">
        <f>('DGL 4'!$P$15/'DGL 4'!$B$26)*(1-EXP(-'DGL 4'!$B$26*D361)) + ('DGL 4'!$P$16/'DGL 4'!$B$27)*(1-EXP(-'DGL 4'!$B$27*D361))+ ('DGL 4'!$P$17/'DGL 4'!$B$28)*(1-EXP(-'DGL 4'!$B$28*D361))</f>
        <v>133097.48564068263</v>
      </c>
      <c r="P361" s="21">
        <f>(O361+Systeme!$AA$17)/Systeme!$AA$14</f>
        <v>66.548742820341317</v>
      </c>
    </row>
    <row r="362" spans="1:16" x14ac:dyDescent="0.25">
      <c r="A362" s="4">
        <f t="shared" si="5"/>
        <v>360</v>
      </c>
      <c r="D362" s="19">
        <f>A362*0.001 *Systeme!$G$4</f>
        <v>36</v>
      </c>
      <c r="F362" s="8">
        <f>('DGL 4'!$P$3/'DGL 4'!$B$26)*(1-EXP(-'DGL 4'!$B$26*D362)) + ('DGL 4'!$P$4/'DGL 4'!$B$27)*(1-EXP(-'DGL 4'!$B$27*D362))+ ('DGL 4'!$P$5/'DGL 4'!$B$28)*(1-EXP(-'DGL 4'!$B$28*D362))</f>
        <v>-190765.79136201157</v>
      </c>
      <c r="G362" s="21">
        <f>(F362+Systeme!$C$17)/Systeme!$C$14</f>
        <v>4.6171043189942136</v>
      </c>
      <c r="I362" s="8">
        <f>('DGL 4'!$P$7/'DGL 4'!$B$26)*(1-EXP(-'DGL 4'!$B$26*D362)) + ('DGL 4'!$P$8/'DGL 4'!$B$27)*(1-EXP(-'DGL 4'!$B$27*D362))+ ('DGL 4'!$P$9/'DGL 4'!$B$28)*(1-EXP(-'DGL 4'!$B$28*D362))</f>
        <v>29567.139437692153</v>
      </c>
      <c r="J362" s="21">
        <f>(I362+Systeme!$K$17)/Systeme!$K$14</f>
        <v>14.783569718846076</v>
      </c>
      <c r="L362" s="8">
        <f>('DGL 4'!$P$11/'DGL 4'!$B$26)*(1-EXP(-'DGL 4'!$B$26*D362)) + ('DGL 4'!$P$12/'DGL 4'!$B$27)*(1-EXP(-'DGL 4'!$B$27*D362))+ ('DGL 4'!$P$13/'DGL 4'!$B$28)*(1-EXP(-'DGL 4'!$B$28*D362))</f>
        <v>27822.436139741607</v>
      </c>
      <c r="M362" s="21">
        <f>(L362+Systeme!$S$17)/Systeme!$S$14</f>
        <v>13.911218069870804</v>
      </c>
      <c r="O362" s="8">
        <f>('DGL 4'!$P$15/'DGL 4'!$B$26)*(1-EXP(-'DGL 4'!$B$26*D362)) + ('DGL 4'!$P$16/'DGL 4'!$B$27)*(1-EXP(-'DGL 4'!$B$27*D362))+ ('DGL 4'!$P$17/'DGL 4'!$B$28)*(1-EXP(-'DGL 4'!$B$28*D362))</f>
        <v>133376.21578457786</v>
      </c>
      <c r="P362" s="21">
        <f>(O362+Systeme!$AA$17)/Systeme!$AA$14</f>
        <v>66.688107892288926</v>
      </c>
    </row>
    <row r="363" spans="1:16" x14ac:dyDescent="0.25">
      <c r="A363" s="4">
        <f t="shared" si="5"/>
        <v>361</v>
      </c>
      <c r="D363" s="19">
        <f>A363*0.001 *Systeme!$G$4</f>
        <v>36.1</v>
      </c>
      <c r="F363" s="8">
        <f>('DGL 4'!$P$3/'DGL 4'!$B$26)*(1-EXP(-'DGL 4'!$B$26*D363)) + ('DGL 4'!$P$4/'DGL 4'!$B$27)*(1-EXP(-'DGL 4'!$B$27*D363))+ ('DGL 4'!$P$5/'DGL 4'!$B$28)*(1-EXP(-'DGL 4'!$B$28*D363))</f>
        <v>-190828.30909335474</v>
      </c>
      <c r="G363" s="21">
        <f>(F363+Systeme!$C$17)/Systeme!$C$14</f>
        <v>4.5858454533226318</v>
      </c>
      <c r="I363" s="8">
        <f>('DGL 4'!$P$7/'DGL 4'!$B$26)*(1-EXP(-'DGL 4'!$B$26*D363)) + ('DGL 4'!$P$8/'DGL 4'!$B$27)*(1-EXP(-'DGL 4'!$B$27*D363))+ ('DGL 4'!$P$9/'DGL 4'!$B$28)*(1-EXP(-'DGL 4'!$B$28*D363))</f>
        <v>29455.583950321248</v>
      </c>
      <c r="J363" s="21">
        <f>(I363+Systeme!$K$17)/Systeme!$K$14</f>
        <v>14.727791975160624</v>
      </c>
      <c r="L363" s="8">
        <f>('DGL 4'!$P$11/'DGL 4'!$B$26)*(1-EXP(-'DGL 4'!$B$26*D363)) + ('DGL 4'!$P$12/'DGL 4'!$B$27)*(1-EXP(-'DGL 4'!$B$27*D363))+ ('DGL 4'!$P$13/'DGL 4'!$B$28)*(1-EXP(-'DGL 4'!$B$28*D363))</f>
        <v>27718.816648217093</v>
      </c>
      <c r="M363" s="21">
        <f>(L363+Systeme!$S$17)/Systeme!$S$14</f>
        <v>13.859408324108546</v>
      </c>
      <c r="O363" s="8">
        <f>('DGL 4'!$P$15/'DGL 4'!$B$26)*(1-EXP(-'DGL 4'!$B$26*D363)) + ('DGL 4'!$P$16/'DGL 4'!$B$27)*(1-EXP(-'DGL 4'!$B$27*D363))+ ('DGL 4'!$P$17/'DGL 4'!$B$28)*(1-EXP(-'DGL 4'!$B$28*D363))</f>
        <v>133653.90849481648</v>
      </c>
      <c r="P363" s="21">
        <f>(O363+Systeme!$AA$17)/Systeme!$AA$14</f>
        <v>66.826954247408239</v>
      </c>
    </row>
    <row r="364" spans="1:16" x14ac:dyDescent="0.25">
      <c r="A364" s="4">
        <f t="shared" si="5"/>
        <v>362</v>
      </c>
      <c r="D364" s="19">
        <f>A364*0.001 *Systeme!$G$4</f>
        <v>36.199999999999996</v>
      </c>
      <c r="F364" s="8">
        <f>('DGL 4'!$P$3/'DGL 4'!$B$26)*(1-EXP(-'DGL 4'!$B$26*D364)) + ('DGL 4'!$P$4/'DGL 4'!$B$27)*(1-EXP(-'DGL 4'!$B$27*D364))+ ('DGL 4'!$P$5/'DGL 4'!$B$28)*(1-EXP(-'DGL 4'!$B$28*D364))</f>
        <v>-190890.31562273353</v>
      </c>
      <c r="G364" s="21">
        <f>(F364+Systeme!$C$17)/Systeme!$C$14</f>
        <v>4.554842188633236</v>
      </c>
      <c r="I364" s="8">
        <f>('DGL 4'!$P$7/'DGL 4'!$B$26)*(1-EXP(-'DGL 4'!$B$26*D364)) + ('DGL 4'!$P$8/'DGL 4'!$B$27)*(1-EXP(-'DGL 4'!$B$27*D364))+ ('DGL 4'!$P$9/'DGL 4'!$B$28)*(1-EXP(-'DGL 4'!$B$28*D364))</f>
        <v>29344.308995972475</v>
      </c>
      <c r="J364" s="21">
        <f>(I364+Systeme!$K$17)/Systeme!$K$14</f>
        <v>14.672154497986238</v>
      </c>
      <c r="L364" s="8">
        <f>('DGL 4'!$P$11/'DGL 4'!$B$26)*(1-EXP(-'DGL 4'!$B$26*D364)) + ('DGL 4'!$P$12/'DGL 4'!$B$27)*(1-EXP(-'DGL 4'!$B$27*D364))+ ('DGL 4'!$P$13/'DGL 4'!$B$28)*(1-EXP(-'DGL 4'!$B$28*D364))</f>
        <v>27615.440429054739</v>
      </c>
      <c r="M364" s="21">
        <f>(L364+Systeme!$S$17)/Systeme!$S$14</f>
        <v>13.80772021452737</v>
      </c>
      <c r="O364" s="8">
        <f>('DGL 4'!$P$15/'DGL 4'!$B$26)*(1-EXP(-'DGL 4'!$B$26*D364)) + ('DGL 4'!$P$16/'DGL 4'!$B$27)*(1-EXP(-'DGL 4'!$B$27*D364))+ ('DGL 4'!$P$17/'DGL 4'!$B$28)*(1-EXP(-'DGL 4'!$B$28*D364))</f>
        <v>133930.56619770642</v>
      </c>
      <c r="P364" s="21">
        <f>(O364+Systeme!$AA$17)/Systeme!$AA$14</f>
        <v>66.965283098853206</v>
      </c>
    </row>
    <row r="365" spans="1:16" x14ac:dyDescent="0.25">
      <c r="A365" s="4">
        <f t="shared" si="5"/>
        <v>363</v>
      </c>
      <c r="D365" s="19">
        <f>A365*0.001 *Systeme!$G$4</f>
        <v>36.299999999999997</v>
      </c>
      <c r="F365" s="8">
        <f>('DGL 4'!$P$3/'DGL 4'!$B$26)*(1-EXP(-'DGL 4'!$B$26*D365)) + ('DGL 4'!$P$4/'DGL 4'!$B$27)*(1-EXP(-'DGL 4'!$B$27*D365))+ ('DGL 4'!$P$5/'DGL 4'!$B$28)*(1-EXP(-'DGL 4'!$B$28*D365))</f>
        <v>-190951.81575701162</v>
      </c>
      <c r="G365" s="21">
        <f>(F365+Systeme!$C$17)/Systeme!$C$14</f>
        <v>4.524092121494192</v>
      </c>
      <c r="I365" s="8">
        <f>('DGL 4'!$P$7/'DGL 4'!$B$26)*(1-EXP(-'DGL 4'!$B$26*D365)) + ('DGL 4'!$P$8/'DGL 4'!$B$27)*(1-EXP(-'DGL 4'!$B$27*D365))+ ('DGL 4'!$P$9/'DGL 4'!$B$28)*(1-EXP(-'DGL 4'!$B$28*D365))</f>
        <v>29233.315664816488</v>
      </c>
      <c r="J365" s="21">
        <f>(I365+Systeme!$K$17)/Systeme!$K$14</f>
        <v>14.616657832408244</v>
      </c>
      <c r="L365" s="8">
        <f>('DGL 4'!$P$11/'DGL 4'!$B$26)*(1-EXP(-'DGL 4'!$B$26*D365)) + ('DGL 4'!$P$12/'DGL 4'!$B$27)*(1-EXP(-'DGL 4'!$B$27*D365))+ ('DGL 4'!$P$13/'DGL 4'!$B$28)*(1-EXP(-'DGL 4'!$B$28*D365))</f>
        <v>27512.308759706924</v>
      </c>
      <c r="M365" s="21">
        <f>(L365+Systeme!$S$17)/Systeme!$S$14</f>
        <v>13.756154379853463</v>
      </c>
      <c r="O365" s="8">
        <f>('DGL 4'!$P$15/'DGL 4'!$B$26)*(1-EXP(-'DGL 4'!$B$26*D365)) + ('DGL 4'!$P$16/'DGL 4'!$B$27)*(1-EXP(-'DGL 4'!$B$27*D365))+ ('DGL 4'!$P$17/'DGL 4'!$B$28)*(1-EXP(-'DGL 4'!$B$28*D365))</f>
        <v>134206.19133248823</v>
      </c>
      <c r="P365" s="21">
        <f>(O365+Systeme!$AA$17)/Systeme!$AA$14</f>
        <v>67.103095666244116</v>
      </c>
    </row>
    <row r="366" spans="1:16" x14ac:dyDescent="0.25">
      <c r="A366" s="4">
        <f t="shared" si="5"/>
        <v>364</v>
      </c>
      <c r="D366" s="19">
        <f>A366*0.001 *Systeme!$G$4</f>
        <v>36.4</v>
      </c>
      <c r="F366" s="8">
        <f>('DGL 4'!$P$3/'DGL 4'!$B$26)*(1-EXP(-'DGL 4'!$B$26*D366)) + ('DGL 4'!$P$4/'DGL 4'!$B$27)*(1-EXP(-'DGL 4'!$B$27*D366))+ ('DGL 4'!$P$5/'DGL 4'!$B$28)*(1-EXP(-'DGL 4'!$B$28*D366))</f>
        <v>-191012.81425415401</v>
      </c>
      <c r="G366" s="21">
        <f>(F366+Systeme!$C$17)/Systeme!$C$14</f>
        <v>4.493592872922993</v>
      </c>
      <c r="I366" s="8">
        <f>('DGL 4'!$P$7/'DGL 4'!$B$26)*(1-EXP(-'DGL 4'!$B$26*D366)) + ('DGL 4'!$P$8/'DGL 4'!$B$27)*(1-EXP(-'DGL 4'!$B$27*D366))+ ('DGL 4'!$P$9/'DGL 4'!$B$28)*(1-EXP(-'DGL 4'!$B$28*D366))</f>
        <v>29122.605016800051</v>
      </c>
      <c r="J366" s="21">
        <f>(I366+Systeme!$K$17)/Systeme!$K$14</f>
        <v>14.561302508400026</v>
      </c>
      <c r="L366" s="8">
        <f>('DGL 4'!$P$11/'DGL 4'!$B$26)*(1-EXP(-'DGL 4'!$B$26*D366)) + ('DGL 4'!$P$12/'DGL 4'!$B$27)*(1-EXP(-'DGL 4'!$B$27*D366))+ ('DGL 4'!$P$13/'DGL 4'!$B$28)*(1-EXP(-'DGL 4'!$B$28*D366))</f>
        <v>27409.42288633404</v>
      </c>
      <c r="M366" s="21">
        <f>(L366+Systeme!$S$17)/Systeme!$S$14</f>
        <v>13.704711443167019</v>
      </c>
      <c r="O366" s="8">
        <f>('DGL 4'!$P$15/'DGL 4'!$B$26)*(1-EXP(-'DGL 4'!$B$26*D366)) + ('DGL 4'!$P$16/'DGL 4'!$B$27)*(1-EXP(-'DGL 4'!$B$27*D366))+ ('DGL 4'!$P$17/'DGL 4'!$B$28)*(1-EXP(-'DGL 4'!$B$28*D366))</f>
        <v>134480.78635101998</v>
      </c>
      <c r="P366" s="21">
        <f>(O366+Systeme!$AA$17)/Systeme!$AA$14</f>
        <v>67.240393175509993</v>
      </c>
    </row>
    <row r="367" spans="1:16" x14ac:dyDescent="0.25">
      <c r="A367" s="4">
        <f t="shared" si="5"/>
        <v>365</v>
      </c>
      <c r="D367" s="19">
        <f>A367*0.001 *Systeme!$G$4</f>
        <v>36.5</v>
      </c>
      <c r="F367" s="8">
        <f>('DGL 4'!$P$3/'DGL 4'!$B$26)*(1-EXP(-'DGL 4'!$B$26*D367)) + ('DGL 4'!$P$4/'DGL 4'!$B$27)*(1-EXP(-'DGL 4'!$B$27*D367))+ ('DGL 4'!$P$5/'DGL 4'!$B$28)*(1-EXP(-'DGL 4'!$B$28*D367))</f>
        <v>-191073.31582374338</v>
      </c>
      <c r="G367" s="21">
        <f>(F367+Systeme!$C$17)/Systeme!$C$14</f>
        <v>4.463342088128309</v>
      </c>
      <c r="I367" s="8">
        <f>('DGL 4'!$P$7/'DGL 4'!$B$26)*(1-EXP(-'DGL 4'!$B$26*D367)) + ('DGL 4'!$P$8/'DGL 4'!$B$27)*(1-EXP(-'DGL 4'!$B$27*D367))+ ('DGL 4'!$P$9/'DGL 4'!$B$28)*(1-EXP(-'DGL 4'!$B$28*D367))</f>
        <v>29012.178082055805</v>
      </c>
      <c r="J367" s="21">
        <f>(I367+Systeme!$K$17)/Systeme!$K$14</f>
        <v>14.506089041027902</v>
      </c>
      <c r="L367" s="8">
        <f>('DGL 4'!$P$11/'DGL 4'!$B$26)*(1-EXP(-'DGL 4'!$B$26*D367)) + ('DGL 4'!$P$12/'DGL 4'!$B$27)*(1-EXP(-'DGL 4'!$B$27*D367))+ ('DGL 4'!$P$13/'DGL 4'!$B$28)*(1-EXP(-'DGL 4'!$B$28*D367))</f>
        <v>27306.784024221444</v>
      </c>
      <c r="M367" s="21">
        <f>(L367+Systeme!$S$17)/Systeme!$S$14</f>
        <v>13.653392012110722</v>
      </c>
      <c r="O367" s="8">
        <f>('DGL 4'!$P$15/'DGL 4'!$B$26)*(1-EXP(-'DGL 4'!$B$26*D367)) + ('DGL 4'!$P$16/'DGL 4'!$B$27)*(1-EXP(-'DGL 4'!$B$27*D367))+ ('DGL 4'!$P$17/'DGL 4'!$B$28)*(1-EXP(-'DGL 4'!$B$28*D367))</f>
        <v>134754.35371746618</v>
      </c>
      <c r="P367" s="21">
        <f>(O367+Systeme!$AA$17)/Systeme!$AA$14</f>
        <v>67.377176858733094</v>
      </c>
    </row>
    <row r="368" spans="1:16" x14ac:dyDescent="0.25">
      <c r="A368" s="4">
        <f t="shared" si="5"/>
        <v>366</v>
      </c>
      <c r="D368" s="19">
        <f>A368*0.001 *Systeme!$G$4</f>
        <v>36.6</v>
      </c>
      <c r="F368" s="8">
        <f>('DGL 4'!$P$3/'DGL 4'!$B$26)*(1-EXP(-'DGL 4'!$B$26*D368)) + ('DGL 4'!$P$4/'DGL 4'!$B$27)*(1-EXP(-'DGL 4'!$B$27*D368))+ ('DGL 4'!$P$5/'DGL 4'!$B$28)*(1-EXP(-'DGL 4'!$B$28*D368))</f>
        <v>-191133.32512749091</v>
      </c>
      <c r="G368" s="21">
        <f>(F368+Systeme!$C$17)/Systeme!$C$14</f>
        <v>4.4333374362545435</v>
      </c>
      <c r="I368" s="8">
        <f>('DGL 4'!$P$7/'DGL 4'!$B$26)*(1-EXP(-'DGL 4'!$B$26*D368)) + ('DGL 4'!$P$8/'DGL 4'!$B$27)*(1-EXP(-'DGL 4'!$B$27*D368))+ ('DGL 4'!$P$9/'DGL 4'!$B$28)*(1-EXP(-'DGL 4'!$B$28*D368))</f>
        <v>28902.035861307479</v>
      </c>
      <c r="J368" s="21">
        <f>(I368+Systeme!$K$17)/Systeme!$K$14</f>
        <v>14.451017930653739</v>
      </c>
      <c r="L368" s="8">
        <f>('DGL 4'!$P$11/'DGL 4'!$B$26)*(1-EXP(-'DGL 4'!$B$26*D368)) + ('DGL 4'!$P$12/'DGL 4'!$B$27)*(1-EXP(-'DGL 4'!$B$27*D368))+ ('DGL 4'!$P$13/'DGL 4'!$B$28)*(1-EXP(-'DGL 4'!$B$28*D368))</f>
        <v>27204.393358192043</v>
      </c>
      <c r="M368" s="21">
        <f>(L368+Systeme!$S$17)/Systeme!$S$14</f>
        <v>13.602196679096021</v>
      </c>
      <c r="O368" s="8">
        <f>('DGL 4'!$P$15/'DGL 4'!$B$26)*(1-EXP(-'DGL 4'!$B$26*D368)) + ('DGL 4'!$P$16/'DGL 4'!$B$27)*(1-EXP(-'DGL 4'!$B$27*D368))+ ('DGL 4'!$P$17/'DGL 4'!$B$28)*(1-EXP(-'DGL 4'!$B$28*D368))</f>
        <v>135026.89590799148</v>
      </c>
      <c r="P368" s="21">
        <f>(O368+Systeme!$AA$17)/Systeme!$AA$14</f>
        <v>67.513447953995737</v>
      </c>
    </row>
    <row r="369" spans="1:16" x14ac:dyDescent="0.25">
      <c r="A369" s="4">
        <f t="shared" si="5"/>
        <v>367</v>
      </c>
      <c r="D369" s="19">
        <f>A369*0.001 *Systeme!$G$4</f>
        <v>36.700000000000003</v>
      </c>
      <c r="F369" s="8">
        <f>('DGL 4'!$P$3/'DGL 4'!$B$26)*(1-EXP(-'DGL 4'!$B$26*D369)) + ('DGL 4'!$P$4/'DGL 4'!$B$27)*(1-EXP(-'DGL 4'!$B$27*D369))+ ('DGL 4'!$P$5/'DGL 4'!$B$28)*(1-EXP(-'DGL 4'!$B$28*D369))</f>
        <v>-191192.84677974184</v>
      </c>
      <c r="G369" s="21">
        <f>(F369+Systeme!$C$17)/Systeme!$C$14</f>
        <v>4.403576610129079</v>
      </c>
      <c r="I369" s="8">
        <f>('DGL 4'!$P$7/'DGL 4'!$B$26)*(1-EXP(-'DGL 4'!$B$26*D369)) + ('DGL 4'!$P$8/'DGL 4'!$B$27)*(1-EXP(-'DGL 4'!$B$27*D369))+ ('DGL 4'!$P$9/'DGL 4'!$B$28)*(1-EXP(-'DGL 4'!$B$28*D369))</f>
        <v>28792.179326270343</v>
      </c>
      <c r="J369" s="21">
        <f>(I369+Systeme!$K$17)/Systeme!$K$14</f>
        <v>14.396089663135172</v>
      </c>
      <c r="L369" s="8">
        <f>('DGL 4'!$P$11/'DGL 4'!$B$26)*(1-EXP(-'DGL 4'!$B$26*D369)) + ('DGL 4'!$P$12/'DGL 4'!$B$27)*(1-EXP(-'DGL 4'!$B$27*D369))+ ('DGL 4'!$P$13/'DGL 4'!$B$28)*(1-EXP(-'DGL 4'!$B$28*D369))</f>
        <v>27102.252043013839</v>
      </c>
      <c r="M369" s="21">
        <f>(L369+Systeme!$S$17)/Systeme!$S$14</f>
        <v>13.551126021506919</v>
      </c>
      <c r="O369" s="8">
        <f>('DGL 4'!$P$15/'DGL 4'!$B$26)*(1-EXP(-'DGL 4'!$B$26*D369)) + ('DGL 4'!$P$16/'DGL 4'!$B$27)*(1-EXP(-'DGL 4'!$B$27*D369))+ ('DGL 4'!$P$17/'DGL 4'!$B$28)*(1-EXP(-'DGL 4'!$B$28*D369))</f>
        <v>135298.4154104577</v>
      </c>
      <c r="P369" s="21">
        <f>(O369+Systeme!$AA$17)/Systeme!$AA$14</f>
        <v>67.649207705228847</v>
      </c>
    </row>
    <row r="370" spans="1:16" x14ac:dyDescent="0.25">
      <c r="A370" s="4">
        <f t="shared" si="5"/>
        <v>368</v>
      </c>
      <c r="D370" s="19">
        <f>A370*0.001 *Systeme!$G$4</f>
        <v>36.799999999999997</v>
      </c>
      <c r="F370" s="8">
        <f>('DGL 4'!$P$3/'DGL 4'!$B$26)*(1-EXP(-'DGL 4'!$B$26*D370)) + ('DGL 4'!$P$4/'DGL 4'!$B$27)*(1-EXP(-'DGL 4'!$B$27*D370))+ ('DGL 4'!$P$5/'DGL 4'!$B$28)*(1-EXP(-'DGL 4'!$B$28*D370))</f>
        <v>-191251.88534797519</v>
      </c>
      <c r="G370" s="21">
        <f>(F370+Systeme!$C$17)/Systeme!$C$14</f>
        <v>4.3740573260124078</v>
      </c>
      <c r="I370" s="8">
        <f>('DGL 4'!$P$7/'DGL 4'!$B$26)*(1-EXP(-'DGL 4'!$B$26*D370)) + ('DGL 4'!$P$8/'DGL 4'!$B$27)*(1-EXP(-'DGL 4'!$B$27*D370))+ ('DGL 4'!$P$9/'DGL 4'!$B$28)*(1-EXP(-'DGL 4'!$B$28*D370))</f>
        <v>28682.60942004672</v>
      </c>
      <c r="J370" s="21">
        <f>(I370+Systeme!$K$17)/Systeme!$K$14</f>
        <v>14.34130471002336</v>
      </c>
      <c r="L370" s="8">
        <f>('DGL 4'!$P$11/'DGL 4'!$B$26)*(1-EXP(-'DGL 4'!$B$26*D370)) + ('DGL 4'!$P$12/'DGL 4'!$B$27)*(1-EXP(-'DGL 4'!$B$27*D370))+ ('DGL 4'!$P$13/'DGL 4'!$B$28)*(1-EXP(-'DGL 4'!$B$28*D370))</f>
        <v>27000.361203802735</v>
      </c>
      <c r="M370" s="21">
        <f>(L370+Systeme!$S$17)/Systeme!$S$14</f>
        <v>13.500180601901368</v>
      </c>
      <c r="O370" s="8">
        <f>('DGL 4'!$P$15/'DGL 4'!$B$26)*(1-EXP(-'DGL 4'!$B$26*D370)) + ('DGL 4'!$P$16/'DGL 4'!$B$27)*(1-EXP(-'DGL 4'!$B$27*D370))+ ('DGL 4'!$P$17/'DGL 4'!$B$28)*(1-EXP(-'DGL 4'!$B$28*D370))</f>
        <v>135568.91472412576</v>
      </c>
      <c r="P370" s="21">
        <f>(O370+Systeme!$AA$17)/Systeme!$AA$14</f>
        <v>67.784457362062881</v>
      </c>
    </row>
    <row r="371" spans="1:16" x14ac:dyDescent="0.25">
      <c r="A371" s="4">
        <f t="shared" si="5"/>
        <v>369</v>
      </c>
      <c r="D371" s="19">
        <f>A371*0.001 *Systeme!$G$4</f>
        <v>36.9</v>
      </c>
      <c r="F371" s="8">
        <f>('DGL 4'!$P$3/'DGL 4'!$B$26)*(1-EXP(-'DGL 4'!$B$26*D371)) + ('DGL 4'!$P$4/'DGL 4'!$B$27)*(1-EXP(-'DGL 4'!$B$27*D371))+ ('DGL 4'!$P$5/'DGL 4'!$B$28)*(1-EXP(-'DGL 4'!$B$28*D371))</f>
        <v>-191310.44535329862</v>
      </c>
      <c r="G371" s="21">
        <f>(F371+Systeme!$C$17)/Systeme!$C$14</f>
        <v>4.344777323350689</v>
      </c>
      <c r="I371" s="8">
        <f>('DGL 4'!$P$7/'DGL 4'!$B$26)*(1-EXP(-'DGL 4'!$B$26*D371)) + ('DGL 4'!$P$8/'DGL 4'!$B$27)*(1-EXP(-'DGL 4'!$B$27*D371))+ ('DGL 4'!$P$9/'DGL 4'!$B$28)*(1-EXP(-'DGL 4'!$B$28*D371))</f>
        <v>28573.327057517279</v>
      </c>
      <c r="J371" s="21">
        <f>(I371+Systeme!$K$17)/Systeme!$K$14</f>
        <v>14.286663528758639</v>
      </c>
      <c r="L371" s="8">
        <f>('DGL 4'!$P$11/'DGL 4'!$B$26)*(1-EXP(-'DGL 4'!$B$26*D371)) + ('DGL 4'!$P$12/'DGL 4'!$B$27)*(1-EXP(-'DGL 4'!$B$27*D371))+ ('DGL 4'!$P$13/'DGL 4'!$B$28)*(1-EXP(-'DGL 4'!$B$28*D371))</f>
        <v>26898.721936420683</v>
      </c>
      <c r="M371" s="21">
        <f>(L371+Systeme!$S$17)/Systeme!$S$14</f>
        <v>13.449360968210341</v>
      </c>
      <c r="O371" s="8">
        <f>('DGL 4'!$P$15/'DGL 4'!$B$26)*(1-EXP(-'DGL 4'!$B$26*D371)) + ('DGL 4'!$P$16/'DGL 4'!$B$27)*(1-EXP(-'DGL 4'!$B$27*D371))+ ('DGL 4'!$P$17/'DGL 4'!$B$28)*(1-EXP(-'DGL 4'!$B$28*D371))</f>
        <v>135838.39635936069</v>
      </c>
      <c r="P371" s="21">
        <f>(O371+Systeme!$AA$17)/Systeme!$AA$14</f>
        <v>67.91919817968035</v>
      </c>
    </row>
    <row r="372" spans="1:16" x14ac:dyDescent="0.25">
      <c r="A372" s="4">
        <f t="shared" si="5"/>
        <v>370</v>
      </c>
      <c r="D372" s="19">
        <f>A372*0.001 *Systeme!$G$4</f>
        <v>37</v>
      </c>
      <c r="F372" s="8">
        <f>('DGL 4'!$P$3/'DGL 4'!$B$26)*(1-EXP(-'DGL 4'!$B$26*D372)) + ('DGL 4'!$P$4/'DGL 4'!$B$27)*(1-EXP(-'DGL 4'!$B$27*D372))+ ('DGL 4'!$P$5/'DGL 4'!$B$28)*(1-EXP(-'DGL 4'!$B$28*D372))</f>
        <v>-191368.53127093753</v>
      </c>
      <c r="G372" s="21">
        <f>(F372+Systeme!$C$17)/Systeme!$C$14</f>
        <v>4.3157343645312354</v>
      </c>
      <c r="I372" s="8">
        <f>('DGL 4'!$P$7/'DGL 4'!$B$26)*(1-EXP(-'DGL 4'!$B$26*D372)) + ('DGL 4'!$P$8/'DGL 4'!$B$27)*(1-EXP(-'DGL 4'!$B$27*D372))+ ('DGL 4'!$P$9/'DGL 4'!$B$28)*(1-EXP(-'DGL 4'!$B$28*D372))</f>
        <v>28464.333125727237</v>
      </c>
      <c r="J372" s="21">
        <f>(I372+Systeme!$K$17)/Systeme!$K$14</f>
        <v>14.232166562863618</v>
      </c>
      <c r="L372" s="8">
        <f>('DGL 4'!$P$11/'DGL 4'!$B$26)*(1-EXP(-'DGL 4'!$B$26*D372)) + ('DGL 4'!$P$12/'DGL 4'!$B$27)*(1-EXP(-'DGL 4'!$B$27*D372))+ ('DGL 4'!$P$13/'DGL 4'!$B$28)*(1-EXP(-'DGL 4'!$B$28*D372))</f>
        <v>26797.335307868998</v>
      </c>
      <c r="M372" s="21">
        <f>(L372+Systeme!$S$17)/Systeme!$S$14</f>
        <v>13.398667653934499</v>
      </c>
      <c r="O372" s="8">
        <f>('DGL 4'!$P$15/'DGL 4'!$B$26)*(1-EXP(-'DGL 4'!$B$26*D372)) + ('DGL 4'!$P$16/'DGL 4'!$B$27)*(1-EXP(-'DGL 4'!$B$27*D372))+ ('DGL 4'!$P$17/'DGL 4'!$B$28)*(1-EXP(-'DGL 4'!$B$28*D372))</f>
        <v>136106.86283734135</v>
      </c>
      <c r="P372" s="21">
        <f>(O372+Systeme!$AA$17)/Systeme!$AA$14</f>
        <v>68.053431418670669</v>
      </c>
    </row>
    <row r="373" spans="1:16" x14ac:dyDescent="0.25">
      <c r="A373" s="4">
        <f t="shared" si="5"/>
        <v>371</v>
      </c>
      <c r="D373" s="19">
        <f>A373*0.001 *Systeme!$G$4</f>
        <v>37.1</v>
      </c>
      <c r="F373" s="8">
        <f>('DGL 4'!$P$3/'DGL 4'!$B$26)*(1-EXP(-'DGL 4'!$B$26*D373)) + ('DGL 4'!$P$4/'DGL 4'!$B$27)*(1-EXP(-'DGL 4'!$B$27*D373))+ ('DGL 4'!$P$5/'DGL 4'!$B$28)*(1-EXP(-'DGL 4'!$B$28*D373))</f>
        <v>-191426.14753071923</v>
      </c>
      <c r="G373" s="21">
        <f>(F373+Systeme!$C$17)/Systeme!$C$14</f>
        <v>4.2869262346403847</v>
      </c>
      <c r="I373" s="8">
        <f>('DGL 4'!$P$7/'DGL 4'!$B$26)*(1-EXP(-'DGL 4'!$B$26*D373)) + ('DGL 4'!$P$8/'DGL 4'!$B$27)*(1-EXP(-'DGL 4'!$B$27*D373))+ ('DGL 4'!$P$9/'DGL 4'!$B$28)*(1-EXP(-'DGL 4'!$B$28*D373))</f>
        <v>28355.628484268309</v>
      </c>
      <c r="J373" s="21">
        <f>(I373+Systeme!$K$17)/Systeme!$K$14</f>
        <v>14.177814242134154</v>
      </c>
      <c r="L373" s="8">
        <f>('DGL 4'!$P$11/'DGL 4'!$B$26)*(1-EXP(-'DGL 4'!$B$26*D373)) + ('DGL 4'!$P$12/'DGL 4'!$B$27)*(1-EXP(-'DGL 4'!$B$27*D373))+ ('DGL 4'!$P$13/'DGL 4'!$B$28)*(1-EXP(-'DGL 4'!$B$28*D373))</f>
        <v>26696.202356677357</v>
      </c>
      <c r="M373" s="21">
        <f>(L373+Systeme!$S$17)/Systeme!$S$14</f>
        <v>13.348101178338679</v>
      </c>
      <c r="O373" s="8">
        <f>('DGL 4'!$P$15/'DGL 4'!$B$26)*(1-EXP(-'DGL 4'!$B$26*D373)) + ('DGL 4'!$P$16/'DGL 4'!$B$27)*(1-EXP(-'DGL 4'!$B$27*D373))+ ('DGL 4'!$P$17/'DGL 4'!$B$28)*(1-EXP(-'DGL 4'!$B$28*D373))</f>
        <v>136374.31668977361</v>
      </c>
      <c r="P373" s="21">
        <f>(O373+Systeme!$AA$17)/Systeme!$AA$14</f>
        <v>68.187158344886811</v>
      </c>
    </row>
    <row r="374" spans="1:16" x14ac:dyDescent="0.25">
      <c r="A374" s="4">
        <f t="shared" si="5"/>
        <v>372</v>
      </c>
      <c r="D374" s="19">
        <f>A374*0.001 *Systeme!$G$4</f>
        <v>37.200000000000003</v>
      </c>
      <c r="F374" s="8">
        <f>('DGL 4'!$P$3/'DGL 4'!$B$26)*(1-EXP(-'DGL 4'!$B$26*D374)) + ('DGL 4'!$P$4/'DGL 4'!$B$27)*(1-EXP(-'DGL 4'!$B$27*D374))+ ('DGL 4'!$P$5/'DGL 4'!$B$28)*(1-EXP(-'DGL 4'!$B$28*D374))</f>
        <v>-191483.29851755159</v>
      </c>
      <c r="G374" s="21">
        <f>(F374+Systeme!$C$17)/Systeme!$C$14</f>
        <v>4.258350741224203</v>
      </c>
      <c r="I374" s="8">
        <f>('DGL 4'!$P$7/'DGL 4'!$B$26)*(1-EXP(-'DGL 4'!$B$26*D374)) + ('DGL 4'!$P$8/'DGL 4'!$B$27)*(1-EXP(-'DGL 4'!$B$27*D374))+ ('DGL 4'!$P$9/'DGL 4'!$B$28)*(1-EXP(-'DGL 4'!$B$28*D374))</f>
        <v>28247.213965656076</v>
      </c>
      <c r="J374" s="21">
        <f>(I374+Systeme!$K$17)/Systeme!$K$14</f>
        <v>14.123606982828038</v>
      </c>
      <c r="L374" s="8">
        <f>('DGL 4'!$P$11/'DGL 4'!$B$26)*(1-EXP(-'DGL 4'!$B$26*D374)) + ('DGL 4'!$P$12/'DGL 4'!$B$27)*(1-EXP(-'DGL 4'!$B$27*D374))+ ('DGL 4'!$P$13/'DGL 4'!$B$28)*(1-EXP(-'DGL 4'!$B$28*D374))</f>
        <v>26595.324093287927</v>
      </c>
      <c r="M374" s="21">
        <f>(L374+Systeme!$S$17)/Systeme!$S$14</f>
        <v>13.297662046643964</v>
      </c>
      <c r="O374" s="8">
        <f>('DGL 4'!$P$15/'DGL 4'!$B$26)*(1-EXP(-'DGL 4'!$B$26*D374)) + ('DGL 4'!$P$16/'DGL 4'!$B$27)*(1-EXP(-'DGL 4'!$B$27*D374))+ ('DGL 4'!$P$17/'DGL 4'!$B$28)*(1-EXP(-'DGL 4'!$B$28*D374))</f>
        <v>136640.76045860769</v>
      </c>
      <c r="P374" s="21">
        <f>(O374+Systeme!$AA$17)/Systeme!$AA$14</f>
        <v>68.320380229303851</v>
      </c>
    </row>
    <row r="375" spans="1:16" x14ac:dyDescent="0.25">
      <c r="A375" s="4">
        <f t="shared" si="5"/>
        <v>373</v>
      </c>
      <c r="D375" s="19">
        <f>A375*0.001 *Systeme!$G$4</f>
        <v>37.299999999999997</v>
      </c>
      <c r="F375" s="8">
        <f>('DGL 4'!$P$3/'DGL 4'!$B$26)*(1-EXP(-'DGL 4'!$B$26*D375)) + ('DGL 4'!$P$4/'DGL 4'!$B$27)*(1-EXP(-'DGL 4'!$B$27*D375))+ ('DGL 4'!$P$5/'DGL 4'!$B$28)*(1-EXP(-'DGL 4'!$B$28*D375))</f>
        <v>-191539.98857189709</v>
      </c>
      <c r="G375" s="21">
        <f>(F375+Systeme!$C$17)/Systeme!$C$14</f>
        <v>4.2300057140514546</v>
      </c>
      <c r="I375" s="8">
        <f>('DGL 4'!$P$7/'DGL 4'!$B$26)*(1-EXP(-'DGL 4'!$B$26*D375)) + ('DGL 4'!$P$8/'DGL 4'!$B$27)*(1-EXP(-'DGL 4'!$B$27*D375))+ ('DGL 4'!$P$9/'DGL 4'!$B$28)*(1-EXP(-'DGL 4'!$B$28*D375))</f>
        <v>28139.090375702901</v>
      </c>
      <c r="J375" s="21">
        <f>(I375+Systeme!$K$17)/Systeme!$K$14</f>
        <v>14.06954518785145</v>
      </c>
      <c r="L375" s="8">
        <f>('DGL 4'!$P$11/'DGL 4'!$B$26)*(1-EXP(-'DGL 4'!$B$26*D375)) + ('DGL 4'!$P$12/'DGL 4'!$B$27)*(1-EXP(-'DGL 4'!$B$27*D375))+ ('DGL 4'!$P$13/'DGL 4'!$B$28)*(1-EXP(-'DGL 4'!$B$28*D375))</f>
        <v>26494.701500435229</v>
      </c>
      <c r="M375" s="21">
        <f>(L375+Systeme!$S$17)/Systeme!$S$14</f>
        <v>13.247350750217615</v>
      </c>
      <c r="O375" s="8">
        <f>('DGL 4'!$P$15/'DGL 4'!$B$26)*(1-EXP(-'DGL 4'!$B$26*D375)) + ('DGL 4'!$P$16/'DGL 4'!$B$27)*(1-EXP(-'DGL 4'!$B$27*D375))+ ('DGL 4'!$P$17/'DGL 4'!$B$28)*(1-EXP(-'DGL 4'!$B$28*D375))</f>
        <v>136906.19669575902</v>
      </c>
      <c r="P375" s="21">
        <f>(O375+Systeme!$AA$17)/Systeme!$AA$14</f>
        <v>68.453098347879504</v>
      </c>
    </row>
    <row r="376" spans="1:16" x14ac:dyDescent="0.25">
      <c r="A376" s="4">
        <f t="shared" si="5"/>
        <v>374</v>
      </c>
      <c r="D376" s="19">
        <f>A376*0.001 *Systeme!$G$4</f>
        <v>37.4</v>
      </c>
      <c r="F376" s="8">
        <f>('DGL 4'!$P$3/'DGL 4'!$B$26)*(1-EXP(-'DGL 4'!$B$26*D376)) + ('DGL 4'!$P$4/'DGL 4'!$B$27)*(1-EXP(-'DGL 4'!$B$27*D376))+ ('DGL 4'!$P$5/'DGL 4'!$B$28)*(1-EXP(-'DGL 4'!$B$28*D376))</f>
        <v>-191596.22199024106</v>
      </c>
      <c r="G376" s="21">
        <f>(F376+Systeme!$C$17)/Systeme!$C$14</f>
        <v>4.2018890048794706</v>
      </c>
      <c r="I376" s="8">
        <f>('DGL 4'!$P$7/'DGL 4'!$B$26)*(1-EXP(-'DGL 4'!$B$26*D376)) + ('DGL 4'!$P$8/'DGL 4'!$B$27)*(1-EXP(-'DGL 4'!$B$27*D376))+ ('DGL 4'!$P$9/'DGL 4'!$B$28)*(1-EXP(-'DGL 4'!$B$28*D376))</f>
        <v>28031.258493886518</v>
      </c>
      <c r="J376" s="21">
        <f>(I376+Systeme!$K$17)/Systeme!$K$14</f>
        <v>14.015629246943259</v>
      </c>
      <c r="L376" s="8">
        <f>('DGL 4'!$P$11/'DGL 4'!$B$26)*(1-EXP(-'DGL 4'!$B$26*D376)) + ('DGL 4'!$P$12/'DGL 4'!$B$27)*(1-EXP(-'DGL 4'!$B$27*D376))+ ('DGL 4'!$P$13/'DGL 4'!$B$28)*(1-EXP(-'DGL 4'!$B$28*D376))</f>
        <v>26394.335533521313</v>
      </c>
      <c r="M376" s="21">
        <f>(L376+Systeme!$S$17)/Systeme!$S$14</f>
        <v>13.197167766760657</v>
      </c>
      <c r="O376" s="8">
        <f>('DGL 4'!$P$15/'DGL 4'!$B$26)*(1-EXP(-'DGL 4'!$B$26*D376)) + ('DGL 4'!$P$16/'DGL 4'!$B$27)*(1-EXP(-'DGL 4'!$B$27*D376))+ ('DGL 4'!$P$17/'DGL 4'!$B$28)*(1-EXP(-'DGL 4'!$B$28*D376))</f>
        <v>137170.62796283327</v>
      </c>
      <c r="P376" s="21">
        <f>(O376+Systeme!$AA$17)/Systeme!$AA$14</f>
        <v>68.585313981416633</v>
      </c>
    </row>
    <row r="377" spans="1:16" x14ac:dyDescent="0.25">
      <c r="A377" s="4">
        <f t="shared" si="5"/>
        <v>375</v>
      </c>
      <c r="D377" s="19">
        <f>A377*0.001 *Systeme!$G$4</f>
        <v>37.5</v>
      </c>
      <c r="F377" s="8">
        <f>('DGL 4'!$P$3/'DGL 4'!$B$26)*(1-EXP(-'DGL 4'!$B$26*D377)) + ('DGL 4'!$P$4/'DGL 4'!$B$27)*(1-EXP(-'DGL 4'!$B$27*D377))+ ('DGL 4'!$P$5/'DGL 4'!$B$28)*(1-EXP(-'DGL 4'!$B$28*D377))</f>
        <v>-191652.0030255556</v>
      </c>
      <c r="G377" s="21">
        <f>(F377+Systeme!$C$17)/Systeme!$C$14</f>
        <v>4.1739984872221978</v>
      </c>
      <c r="I377" s="8">
        <f>('DGL 4'!$P$7/'DGL 4'!$B$26)*(1-EXP(-'DGL 4'!$B$26*D377)) + ('DGL 4'!$P$8/'DGL 4'!$B$27)*(1-EXP(-'DGL 4'!$B$27*D377))+ ('DGL 4'!$P$9/'DGL 4'!$B$28)*(1-EXP(-'DGL 4'!$B$28*D377))</f>
        <v>27923.719073714034</v>
      </c>
      <c r="J377" s="21">
        <f>(I377+Systeme!$K$17)/Systeme!$K$14</f>
        <v>13.961859536857016</v>
      </c>
      <c r="L377" s="8">
        <f>('DGL 4'!$P$11/'DGL 4'!$B$26)*(1-EXP(-'DGL 4'!$B$26*D377)) + ('DGL 4'!$P$12/'DGL 4'!$B$27)*(1-EXP(-'DGL 4'!$B$27*D377))+ ('DGL 4'!$P$13/'DGL 4'!$B$28)*(1-EXP(-'DGL 4'!$B$28*D377))</f>
        <v>26294.227120986849</v>
      </c>
      <c r="M377" s="21">
        <f>(L377+Systeme!$S$17)/Systeme!$S$14</f>
        <v>13.147113560493425</v>
      </c>
      <c r="O377" s="8">
        <f>('DGL 4'!$P$15/'DGL 4'!$B$26)*(1-EXP(-'DGL 4'!$B$26*D377)) + ('DGL 4'!$P$16/'DGL 4'!$B$27)*(1-EXP(-'DGL 4'!$B$27*D377))+ ('DGL 4'!$P$17/'DGL 4'!$B$28)*(1-EXP(-'DGL 4'!$B$28*D377))</f>
        <v>137434.0568308548</v>
      </c>
      <c r="P377" s="21">
        <f>(O377+Systeme!$AA$17)/Systeme!$AA$14</f>
        <v>68.717028415427393</v>
      </c>
    </row>
    <row r="378" spans="1:16" x14ac:dyDescent="0.25">
      <c r="A378" s="4">
        <f t="shared" si="5"/>
        <v>376</v>
      </c>
      <c r="D378" s="19">
        <f>A378*0.001 *Systeme!$G$4</f>
        <v>37.6</v>
      </c>
      <c r="F378" s="8">
        <f>('DGL 4'!$P$3/'DGL 4'!$B$26)*(1-EXP(-'DGL 4'!$B$26*D378)) + ('DGL 4'!$P$4/'DGL 4'!$B$27)*(1-EXP(-'DGL 4'!$B$27*D378))+ ('DGL 4'!$P$5/'DGL 4'!$B$28)*(1-EXP(-'DGL 4'!$B$28*D378))</f>
        <v>-191707.33588775806</v>
      </c>
      <c r="G378" s="21">
        <f>(F378+Systeme!$C$17)/Systeme!$C$14</f>
        <v>4.1463320561209693</v>
      </c>
      <c r="I378" s="8">
        <f>('DGL 4'!$P$7/'DGL 4'!$B$26)*(1-EXP(-'DGL 4'!$B$26*D378)) + ('DGL 4'!$P$8/'DGL 4'!$B$27)*(1-EXP(-'DGL 4'!$B$27*D378))+ ('DGL 4'!$P$9/'DGL 4'!$B$28)*(1-EXP(-'DGL 4'!$B$28*D378))</f>
        <v>27816.472843081967</v>
      </c>
      <c r="J378" s="21">
        <f>(I378+Systeme!$K$17)/Systeme!$K$14</f>
        <v>13.908236421540984</v>
      </c>
      <c r="L378" s="8">
        <f>('DGL 4'!$P$11/'DGL 4'!$B$26)*(1-EXP(-'DGL 4'!$B$26*D378)) + ('DGL 4'!$P$12/'DGL 4'!$B$27)*(1-EXP(-'DGL 4'!$B$27*D378))+ ('DGL 4'!$P$13/'DGL 4'!$B$28)*(1-EXP(-'DGL 4'!$B$28*D378))</f>
        <v>26194.377164677499</v>
      </c>
      <c r="M378" s="21">
        <f>(L378+Systeme!$S$17)/Systeme!$S$14</f>
        <v>13.097188582338749</v>
      </c>
      <c r="O378" s="8">
        <f>('DGL 4'!$P$15/'DGL 4'!$B$26)*(1-EXP(-'DGL 4'!$B$26*D378)) + ('DGL 4'!$P$16/'DGL 4'!$B$27)*(1-EXP(-'DGL 4'!$B$27*D378))+ ('DGL 4'!$P$17/'DGL 4'!$B$28)*(1-EXP(-'DGL 4'!$B$28*D378))</f>
        <v>137696.48587999865</v>
      </c>
      <c r="P378" s="21">
        <f>(O378+Systeme!$AA$17)/Systeme!$AA$14</f>
        <v>68.848242939999324</v>
      </c>
    </row>
    <row r="379" spans="1:16" x14ac:dyDescent="0.25">
      <c r="A379" s="4">
        <f t="shared" si="5"/>
        <v>377</v>
      </c>
      <c r="D379" s="19">
        <f>A379*0.001 *Systeme!$G$4</f>
        <v>37.700000000000003</v>
      </c>
      <c r="F379" s="8">
        <f>('DGL 4'!$P$3/'DGL 4'!$B$26)*(1-EXP(-'DGL 4'!$B$26*D379)) + ('DGL 4'!$P$4/'DGL 4'!$B$27)*(1-EXP(-'DGL 4'!$B$27*D379))+ ('DGL 4'!$P$5/'DGL 4'!$B$28)*(1-EXP(-'DGL 4'!$B$28*D379))</f>
        <v>-191762.22474416459</v>
      </c>
      <c r="G379" s="21">
        <f>(F379+Systeme!$C$17)/Systeme!$C$14</f>
        <v>4.1188876279177054</v>
      </c>
      <c r="I379" s="8">
        <f>('DGL 4'!$P$7/'DGL 4'!$B$26)*(1-EXP(-'DGL 4'!$B$26*D379)) + ('DGL 4'!$P$8/'DGL 4'!$B$27)*(1-EXP(-'DGL 4'!$B$27*D379))+ ('DGL 4'!$P$9/'DGL 4'!$B$28)*(1-EXP(-'DGL 4'!$B$28*D379))</f>
        <v>27709.520504631728</v>
      </c>
      <c r="J379" s="21">
        <f>(I379+Systeme!$K$17)/Systeme!$K$14</f>
        <v>13.854760252315863</v>
      </c>
      <c r="L379" s="8">
        <f>('DGL 4'!$P$11/'DGL 4'!$B$26)*(1-EXP(-'DGL 4'!$B$26*D379)) + ('DGL 4'!$P$12/'DGL 4'!$B$27)*(1-EXP(-'DGL 4'!$B$27*D379))+ ('DGL 4'!$P$13/'DGL 4'!$B$28)*(1-EXP(-'DGL 4'!$B$28*D379))</f>
        <v>26094.786540206187</v>
      </c>
      <c r="M379" s="21">
        <f>(L379+Systeme!$S$17)/Systeme!$S$14</f>
        <v>13.047393270103093</v>
      </c>
      <c r="O379" s="8">
        <f>('DGL 4'!$P$15/'DGL 4'!$B$26)*(1-EXP(-'DGL 4'!$B$26*D379)) + ('DGL 4'!$P$16/'DGL 4'!$B$27)*(1-EXP(-'DGL 4'!$B$27*D379))+ ('DGL 4'!$P$17/'DGL 4'!$B$28)*(1-EXP(-'DGL 4'!$B$28*D379))</f>
        <v>137957.91769932673</v>
      </c>
      <c r="P379" s="21">
        <f>(O379+Systeme!$AA$17)/Systeme!$AA$14</f>
        <v>68.978958849663371</v>
      </c>
    </row>
    <row r="380" spans="1:16" x14ac:dyDescent="0.25">
      <c r="A380" s="4">
        <f t="shared" si="5"/>
        <v>378</v>
      </c>
      <c r="D380" s="19">
        <f>A380*0.001 *Systeme!$G$4</f>
        <v>37.799999999999997</v>
      </c>
      <c r="F380" s="8">
        <f>('DGL 4'!$P$3/'DGL 4'!$B$26)*(1-EXP(-'DGL 4'!$B$26*D380)) + ('DGL 4'!$P$4/'DGL 4'!$B$27)*(1-EXP(-'DGL 4'!$B$27*D380))+ ('DGL 4'!$P$5/'DGL 4'!$B$28)*(1-EXP(-'DGL 4'!$B$28*D380))</f>
        <v>-191816.67371993937</v>
      </c>
      <c r="G380" s="21">
        <f>(F380+Systeme!$C$17)/Systeme!$C$14</f>
        <v>4.0916631400303158</v>
      </c>
      <c r="I380" s="8">
        <f>('DGL 4'!$P$7/'DGL 4'!$B$26)*(1-EXP(-'DGL 4'!$B$26*D380)) + ('DGL 4'!$P$8/'DGL 4'!$B$27)*(1-EXP(-'DGL 4'!$B$27*D380))+ ('DGL 4'!$P$9/'DGL 4'!$B$28)*(1-EXP(-'DGL 4'!$B$28*D380))</f>
        <v>27602.86273610116</v>
      </c>
      <c r="J380" s="21">
        <f>(I380+Systeme!$K$17)/Systeme!$K$14</f>
        <v>13.801431368050579</v>
      </c>
      <c r="L380" s="8">
        <f>('DGL 4'!$P$11/'DGL 4'!$B$26)*(1-EXP(-'DGL 4'!$B$26*D380)) + ('DGL 4'!$P$12/'DGL 4'!$B$27)*(1-EXP(-'DGL 4'!$B$27*D380))+ ('DGL 4'!$P$13/'DGL 4'!$B$28)*(1-EXP(-'DGL 4'!$B$28*D380))</f>
        <v>25995.456097311151</v>
      </c>
      <c r="M380" s="21">
        <f>(L380+Systeme!$S$17)/Systeme!$S$14</f>
        <v>12.997728048655576</v>
      </c>
      <c r="O380" s="8">
        <f>('DGL 4'!$P$15/'DGL 4'!$B$26)*(1-EXP(-'DGL 4'!$B$26*D380)) + ('DGL 4'!$P$16/'DGL 4'!$B$27)*(1-EXP(-'DGL 4'!$B$27*D380))+ ('DGL 4'!$P$17/'DGL 4'!$B$28)*(1-EXP(-'DGL 4'!$B$28*D380))</f>
        <v>138218.35488652717</v>
      </c>
      <c r="P380" s="21">
        <f>(O380+Systeme!$AA$17)/Systeme!$AA$14</f>
        <v>69.10917744326359</v>
      </c>
    </row>
    <row r="381" spans="1:16" x14ac:dyDescent="0.25">
      <c r="A381" s="4">
        <f t="shared" si="5"/>
        <v>379</v>
      </c>
      <c r="D381" s="19">
        <f>A381*0.001 *Systeme!$G$4</f>
        <v>37.9</v>
      </c>
      <c r="F381" s="8">
        <f>('DGL 4'!$P$3/'DGL 4'!$B$26)*(1-EXP(-'DGL 4'!$B$26*D381)) + ('DGL 4'!$P$4/'DGL 4'!$B$27)*(1-EXP(-'DGL 4'!$B$27*D381))+ ('DGL 4'!$P$5/'DGL 4'!$B$28)*(1-EXP(-'DGL 4'!$B$28*D381))</f>
        <v>-191870.68689853829</v>
      </c>
      <c r="G381" s="21">
        <f>(F381+Systeme!$C$17)/Systeme!$C$14</f>
        <v>4.064656550730855</v>
      </c>
      <c r="I381" s="8">
        <f>('DGL 4'!$P$7/'DGL 4'!$B$26)*(1-EXP(-'DGL 4'!$B$26*D381)) + ('DGL 4'!$P$8/'DGL 4'!$B$27)*(1-EXP(-'DGL 4'!$B$27*D381))+ ('DGL 4'!$P$9/'DGL 4'!$B$28)*(1-EXP(-'DGL 4'!$B$28*D381))</f>
        <v>27496.500190671577</v>
      </c>
      <c r="J381" s="21">
        <f>(I381+Systeme!$K$17)/Systeme!$K$14</f>
        <v>13.748250095335788</v>
      </c>
      <c r="L381" s="8">
        <f>('DGL 4'!$P$11/'DGL 4'!$B$26)*(1-EXP(-'DGL 4'!$B$26*D381)) + ('DGL 4'!$P$12/'DGL 4'!$B$27)*(1-EXP(-'DGL 4'!$B$27*D381))+ ('DGL 4'!$P$13/'DGL 4'!$B$28)*(1-EXP(-'DGL 4'!$B$28*D381))</f>
        <v>25896.386660209624</v>
      </c>
      <c r="M381" s="21">
        <f>(L381+Systeme!$S$17)/Systeme!$S$14</f>
        <v>12.948193330104813</v>
      </c>
      <c r="O381" s="8">
        <f>('DGL 4'!$P$15/'DGL 4'!$B$26)*(1-EXP(-'DGL 4'!$B$26*D381)) + ('DGL 4'!$P$16/'DGL 4'!$B$27)*(1-EXP(-'DGL 4'!$B$27*D381))+ ('DGL 4'!$P$17/'DGL 4'!$B$28)*(1-EXP(-'DGL 4'!$B$28*D381))</f>
        <v>138477.80004765713</v>
      </c>
      <c r="P381" s="21">
        <f>(O381+Systeme!$AA$17)/Systeme!$AA$14</f>
        <v>69.238900023828563</v>
      </c>
    </row>
    <row r="382" spans="1:16" x14ac:dyDescent="0.25">
      <c r="A382" s="4">
        <f t="shared" si="5"/>
        <v>380</v>
      </c>
      <c r="D382" s="19">
        <f>A382*0.001 *Systeme!$G$4</f>
        <v>38</v>
      </c>
      <c r="F382" s="8">
        <f>('DGL 4'!$P$3/'DGL 4'!$B$26)*(1-EXP(-'DGL 4'!$B$26*D382)) + ('DGL 4'!$P$4/'DGL 4'!$B$27)*(1-EXP(-'DGL 4'!$B$27*D382))+ ('DGL 4'!$P$5/'DGL 4'!$B$28)*(1-EXP(-'DGL 4'!$B$28*D382))</f>
        <v>-191924.26832214839</v>
      </c>
      <c r="G382" s="21">
        <f>(F382+Systeme!$C$17)/Systeme!$C$14</f>
        <v>4.0378658389258053</v>
      </c>
      <c r="I382" s="8">
        <f>('DGL 4'!$P$7/'DGL 4'!$B$26)*(1-EXP(-'DGL 4'!$B$26*D382)) + ('DGL 4'!$P$8/'DGL 4'!$B$27)*(1-EXP(-'DGL 4'!$B$27*D382))+ ('DGL 4'!$P$9/'DGL 4'!$B$28)*(1-EXP(-'DGL 4'!$B$28*D382))</f>
        <v>27390.433497311154</v>
      </c>
      <c r="J382" s="21">
        <f>(I382+Systeme!$K$17)/Systeme!$K$14</f>
        <v>13.695216748655577</v>
      </c>
      <c r="L382" s="8">
        <f>('DGL 4'!$P$11/'DGL 4'!$B$26)*(1-EXP(-'DGL 4'!$B$26*D382)) + ('DGL 4'!$P$12/'DGL 4'!$B$27)*(1-EXP(-'DGL 4'!$B$27*D382))+ ('DGL 4'!$P$13/'DGL 4'!$B$28)*(1-EXP(-'DGL 4'!$B$28*D382))</f>
        <v>25797.579027947446</v>
      </c>
      <c r="M382" s="21">
        <f>(L382+Systeme!$S$17)/Systeme!$S$14</f>
        <v>12.898789513973723</v>
      </c>
      <c r="O382" s="8">
        <f>('DGL 4'!$P$15/'DGL 4'!$B$26)*(1-EXP(-'DGL 4'!$B$26*D382)) + ('DGL 4'!$P$16/'DGL 4'!$B$27)*(1-EXP(-'DGL 4'!$B$27*D382))+ ('DGL 4'!$P$17/'DGL 4'!$B$28)*(1-EXP(-'DGL 4'!$B$28*D382))</f>
        <v>138736.25579688989</v>
      </c>
      <c r="P382" s="21">
        <f>(O382+Systeme!$AA$17)/Systeme!$AA$14</f>
        <v>69.368127898444939</v>
      </c>
    </row>
    <row r="383" spans="1:16" x14ac:dyDescent="0.25">
      <c r="A383" s="4">
        <f t="shared" si="5"/>
        <v>381</v>
      </c>
      <c r="D383" s="19">
        <f>A383*0.001 *Systeme!$G$4</f>
        <v>38.1</v>
      </c>
      <c r="F383" s="8">
        <f>('DGL 4'!$P$3/'DGL 4'!$B$26)*(1-EXP(-'DGL 4'!$B$26*D383)) + ('DGL 4'!$P$4/'DGL 4'!$B$27)*(1-EXP(-'DGL 4'!$B$27*D383))+ ('DGL 4'!$P$5/'DGL 4'!$B$28)*(1-EXP(-'DGL 4'!$B$28*D383))</f>
        <v>-191977.42199212234</v>
      </c>
      <c r="G383" s="21">
        <f>(F383+Systeme!$C$17)/Systeme!$C$14</f>
        <v>4.0112890039388294</v>
      </c>
      <c r="I383" s="8">
        <f>('DGL 4'!$P$7/'DGL 4'!$B$26)*(1-EXP(-'DGL 4'!$B$26*D383)) + ('DGL 4'!$P$8/'DGL 4'!$B$27)*(1-EXP(-'DGL 4'!$B$27*D383))+ ('DGL 4'!$P$9/'DGL 4'!$B$28)*(1-EXP(-'DGL 4'!$B$28*D383))</f>
        <v>27284.66326111379</v>
      </c>
      <c r="J383" s="21">
        <f>(I383+Systeme!$K$17)/Systeme!$K$14</f>
        <v>13.642331630556894</v>
      </c>
      <c r="L383" s="8">
        <f>('DGL 4'!$P$11/'DGL 4'!$B$26)*(1-EXP(-'DGL 4'!$B$26*D383)) + ('DGL 4'!$P$12/'DGL 4'!$B$27)*(1-EXP(-'DGL 4'!$B$27*D383))+ ('DGL 4'!$P$13/'DGL 4'!$B$28)*(1-EXP(-'DGL 4'!$B$28*D383))</f>
        <v>25699.03397474454</v>
      </c>
      <c r="M383" s="21">
        <f>(L383+Systeme!$S$17)/Systeme!$S$14</f>
        <v>12.849516987372271</v>
      </c>
      <c r="O383" s="8">
        <f>('DGL 4'!$P$15/'DGL 4'!$B$26)*(1-EXP(-'DGL 4'!$B$26*D383)) + ('DGL 4'!$P$16/'DGL 4'!$B$27)*(1-EXP(-'DGL 4'!$B$27*D383))+ ('DGL 4'!$P$17/'DGL 4'!$B$28)*(1-EXP(-'DGL 4'!$B$28*D383))</f>
        <v>138993.7247562641</v>
      </c>
      <c r="P383" s="21">
        <f>(O383+Systeme!$AA$17)/Systeme!$AA$14</f>
        <v>69.49686237813205</v>
      </c>
    </row>
    <row r="384" spans="1:16" x14ac:dyDescent="0.25">
      <c r="A384" s="4">
        <f t="shared" si="5"/>
        <v>382</v>
      </c>
      <c r="D384" s="19">
        <f>A384*0.001 *Systeme!$G$4</f>
        <v>38.200000000000003</v>
      </c>
      <c r="F384" s="8">
        <f>('DGL 4'!$P$3/'DGL 4'!$B$26)*(1-EXP(-'DGL 4'!$B$26*D384)) + ('DGL 4'!$P$4/'DGL 4'!$B$27)*(1-EXP(-'DGL 4'!$B$27*D384))+ ('DGL 4'!$P$5/'DGL 4'!$B$28)*(1-EXP(-'DGL 4'!$B$28*D384))</f>
        <v>-192030.15186940841</v>
      </c>
      <c r="G384" s="21">
        <f>(F384+Systeme!$C$17)/Systeme!$C$14</f>
        <v>3.9849240652957962</v>
      </c>
      <c r="I384" s="8">
        <f>('DGL 4'!$P$7/'DGL 4'!$B$26)*(1-EXP(-'DGL 4'!$B$26*D384)) + ('DGL 4'!$P$8/'DGL 4'!$B$27)*(1-EXP(-'DGL 4'!$B$27*D384))+ ('DGL 4'!$P$9/'DGL 4'!$B$28)*(1-EXP(-'DGL 4'!$B$28*D384))</f>
        <v>27179.190063634262</v>
      </c>
      <c r="J384" s="21">
        <f>(I384+Systeme!$K$17)/Systeme!$K$14</f>
        <v>13.589595031817131</v>
      </c>
      <c r="L384" s="8">
        <f>('DGL 4'!$P$11/'DGL 4'!$B$26)*(1-EXP(-'DGL 4'!$B$26*D384)) + ('DGL 4'!$P$12/'DGL 4'!$B$27)*(1-EXP(-'DGL 4'!$B$27*D384))+ ('DGL 4'!$P$13/'DGL 4'!$B$28)*(1-EXP(-'DGL 4'!$B$28*D384))</f>
        <v>25600.752250336271</v>
      </c>
      <c r="M384" s="21">
        <f>(L384+Systeme!$S$17)/Systeme!$S$14</f>
        <v>12.800376125168135</v>
      </c>
      <c r="O384" s="8">
        <f>('DGL 4'!$P$15/'DGL 4'!$B$26)*(1-EXP(-'DGL 4'!$B$26*D384)) + ('DGL 4'!$P$16/'DGL 4'!$B$27)*(1-EXP(-'DGL 4'!$B$27*D384))+ ('DGL 4'!$P$17/'DGL 4'!$B$28)*(1-EXP(-'DGL 4'!$B$28*D384))</f>
        <v>139250.20955543796</v>
      </c>
      <c r="P384" s="21">
        <f>(O384+Systeme!$AA$17)/Systeme!$AA$14</f>
        <v>69.625104777718988</v>
      </c>
    </row>
    <row r="385" spans="1:16" x14ac:dyDescent="0.25">
      <c r="A385" s="4">
        <f t="shared" si="5"/>
        <v>383</v>
      </c>
      <c r="D385" s="19">
        <f>A385*0.001 *Systeme!$G$4</f>
        <v>38.299999999999997</v>
      </c>
      <c r="F385" s="8">
        <f>('DGL 4'!$P$3/'DGL 4'!$B$26)*(1-EXP(-'DGL 4'!$B$26*D385)) + ('DGL 4'!$P$4/'DGL 4'!$B$27)*(1-EXP(-'DGL 4'!$B$27*D385))+ ('DGL 4'!$P$5/'DGL 4'!$B$28)*(1-EXP(-'DGL 4'!$B$28*D385))</f>
        <v>-192082.46187497562</v>
      </c>
      <c r="G385" s="21">
        <f>(F385+Systeme!$C$17)/Systeme!$C$14</f>
        <v>3.9587690625121903</v>
      </c>
      <c r="I385" s="8">
        <f>('DGL 4'!$P$7/'DGL 4'!$B$26)*(1-EXP(-'DGL 4'!$B$26*D385)) + ('DGL 4'!$P$8/'DGL 4'!$B$27)*(1-EXP(-'DGL 4'!$B$27*D385))+ ('DGL 4'!$P$9/'DGL 4'!$B$28)*(1-EXP(-'DGL 4'!$B$28*D385))</f>
        <v>27074.014463219166</v>
      </c>
      <c r="J385" s="21">
        <f>(I385+Systeme!$K$17)/Systeme!$K$14</f>
        <v>13.537007231609582</v>
      </c>
      <c r="L385" s="8">
        <f>('DGL 4'!$P$11/'DGL 4'!$B$26)*(1-EXP(-'DGL 4'!$B$26*D385)) + ('DGL 4'!$P$12/'DGL 4'!$B$27)*(1-EXP(-'DGL 4'!$B$27*D385))+ ('DGL 4'!$P$13/'DGL 4'!$B$28)*(1-EXP(-'DGL 4'!$B$28*D385))</f>
        <v>25502.734580311022</v>
      </c>
      <c r="M385" s="21">
        <f>(L385+Systeme!$S$17)/Systeme!$S$14</f>
        <v>12.75136729015551</v>
      </c>
      <c r="O385" s="8">
        <f>('DGL 4'!$P$15/'DGL 4'!$B$26)*(1-EXP(-'DGL 4'!$B$26*D385)) + ('DGL 4'!$P$16/'DGL 4'!$B$27)*(1-EXP(-'DGL 4'!$B$27*D385))+ ('DGL 4'!$P$17/'DGL 4'!$B$28)*(1-EXP(-'DGL 4'!$B$28*D385))</f>
        <v>139505.71283144553</v>
      </c>
      <c r="P385" s="21">
        <f>(O385+Systeme!$AA$17)/Systeme!$AA$14</f>
        <v>69.752856415722761</v>
      </c>
    </row>
    <row r="386" spans="1:16" x14ac:dyDescent="0.25">
      <c r="A386" s="4">
        <f t="shared" si="5"/>
        <v>384</v>
      </c>
      <c r="D386" s="19">
        <f>A386*0.001 *Systeme!$G$4</f>
        <v>38.4</v>
      </c>
      <c r="F386" s="8">
        <f>('DGL 4'!$P$3/'DGL 4'!$B$26)*(1-EXP(-'DGL 4'!$B$26*D386)) + ('DGL 4'!$P$4/'DGL 4'!$B$27)*(1-EXP(-'DGL 4'!$B$27*D386))+ ('DGL 4'!$P$5/'DGL 4'!$B$28)*(1-EXP(-'DGL 4'!$B$28*D386))</f>
        <v>-192134.3558902347</v>
      </c>
      <c r="G386" s="21">
        <f>(F386+Systeme!$C$17)/Systeme!$C$14</f>
        <v>3.9328220548826502</v>
      </c>
      <c r="I386" s="8">
        <f>('DGL 4'!$P$7/'DGL 4'!$B$26)*(1-EXP(-'DGL 4'!$B$26*D386)) + ('DGL 4'!$P$8/'DGL 4'!$B$27)*(1-EXP(-'DGL 4'!$B$27*D386))+ ('DGL 4'!$P$9/'DGL 4'!$B$28)*(1-EXP(-'DGL 4'!$B$28*D386))</f>
        <v>26969.136995334193</v>
      </c>
      <c r="J386" s="21">
        <f>(I386+Systeme!$K$17)/Systeme!$K$14</f>
        <v>13.484568497667096</v>
      </c>
      <c r="L386" s="8">
        <f>('DGL 4'!$P$11/'DGL 4'!$B$26)*(1-EXP(-'DGL 4'!$B$26*D386)) + ('DGL 4'!$P$12/'DGL 4'!$B$27)*(1-EXP(-'DGL 4'!$B$27*D386))+ ('DGL 4'!$P$13/'DGL 4'!$B$28)*(1-EXP(-'DGL 4'!$B$28*D386))</f>
        <v>25404.981666443229</v>
      </c>
      <c r="M386" s="21">
        <f>(L386+Systeme!$S$17)/Systeme!$S$14</f>
        <v>12.702490833221615</v>
      </c>
      <c r="O386" s="8">
        <f>('DGL 4'!$P$15/'DGL 4'!$B$26)*(1-EXP(-'DGL 4'!$B$26*D386)) + ('DGL 4'!$P$16/'DGL 4'!$B$27)*(1-EXP(-'DGL 4'!$B$27*D386))+ ('DGL 4'!$P$17/'DGL 4'!$B$28)*(1-EXP(-'DGL 4'!$B$28*D386))</f>
        <v>139760.23722845738</v>
      </c>
      <c r="P386" s="21">
        <f>(O386+Systeme!$AA$17)/Systeme!$AA$14</f>
        <v>69.880118614228692</v>
      </c>
    </row>
    <row r="387" spans="1:16" x14ac:dyDescent="0.25">
      <c r="A387" s="4">
        <f t="shared" si="5"/>
        <v>385</v>
      </c>
      <c r="D387" s="19">
        <f>A387*0.001 *Systeme!$G$4</f>
        <v>38.5</v>
      </c>
      <c r="F387" s="8">
        <f>('DGL 4'!$P$3/'DGL 4'!$B$26)*(1-EXP(-'DGL 4'!$B$26*D387)) + ('DGL 4'!$P$4/'DGL 4'!$B$27)*(1-EXP(-'DGL 4'!$B$27*D387))+ ('DGL 4'!$P$5/'DGL 4'!$B$28)*(1-EXP(-'DGL 4'!$B$28*D387))</f>
        <v>-192185.83775745405</v>
      </c>
      <c r="G387" s="21">
        <f>(F387+Systeme!$C$17)/Systeme!$C$14</f>
        <v>3.907081121272975</v>
      </c>
      <c r="I387" s="8">
        <f>('DGL 4'!$P$7/'DGL 4'!$B$26)*(1-EXP(-'DGL 4'!$B$26*D387)) + ('DGL 4'!$P$8/'DGL 4'!$B$27)*(1-EXP(-'DGL 4'!$B$27*D387))+ ('DGL 4'!$P$9/'DGL 4'!$B$28)*(1-EXP(-'DGL 4'!$B$28*D387))</f>
        <v>26864.558172887351</v>
      </c>
      <c r="J387" s="21">
        <f>(I387+Systeme!$K$17)/Systeme!$K$14</f>
        <v>13.432279086443675</v>
      </c>
      <c r="L387" s="8">
        <f>('DGL 4'!$P$11/'DGL 4'!$B$26)*(1-EXP(-'DGL 4'!$B$26*D387)) + ('DGL 4'!$P$12/'DGL 4'!$B$27)*(1-EXP(-'DGL 4'!$B$27*D387))+ ('DGL 4'!$P$13/'DGL 4'!$B$28)*(1-EXP(-'DGL 4'!$B$28*D387))</f>
        <v>25307.494187023171</v>
      </c>
      <c r="M387" s="21">
        <f>(L387+Systeme!$S$17)/Systeme!$S$14</f>
        <v>12.653747093511585</v>
      </c>
      <c r="O387" s="8">
        <f>('DGL 4'!$P$15/'DGL 4'!$B$26)*(1-EXP(-'DGL 4'!$B$26*D387)) + ('DGL 4'!$P$16/'DGL 4'!$B$27)*(1-EXP(-'DGL 4'!$B$27*D387))+ ('DGL 4'!$P$17/'DGL 4'!$B$28)*(1-EXP(-'DGL 4'!$B$28*D387))</f>
        <v>140013.78539754357</v>
      </c>
      <c r="P387" s="21">
        <f>(O387+Systeme!$AA$17)/Systeme!$AA$14</f>
        <v>70.006892698771793</v>
      </c>
    </row>
    <row r="388" spans="1:16" x14ac:dyDescent="0.25">
      <c r="A388" s="4">
        <f t="shared" si="5"/>
        <v>386</v>
      </c>
      <c r="D388" s="19">
        <f>A388*0.001 *Systeme!$G$4</f>
        <v>38.6</v>
      </c>
      <c r="F388" s="8">
        <f>('DGL 4'!$P$3/'DGL 4'!$B$26)*(1-EXP(-'DGL 4'!$B$26*D388)) + ('DGL 4'!$P$4/'DGL 4'!$B$27)*(1-EXP(-'DGL 4'!$B$27*D388))+ ('DGL 4'!$P$5/'DGL 4'!$B$28)*(1-EXP(-'DGL 4'!$B$28*D388))</f>
        <v>-192236.91128017165</v>
      </c>
      <c r="G388" s="21">
        <f>(F388+Systeme!$C$17)/Systeme!$C$14</f>
        <v>3.8815443599141726</v>
      </c>
      <c r="I388" s="8">
        <f>('DGL 4'!$P$7/'DGL 4'!$B$26)*(1-EXP(-'DGL 4'!$B$26*D388)) + ('DGL 4'!$P$8/'DGL 4'!$B$27)*(1-EXP(-'DGL 4'!$B$27*D388))+ ('DGL 4'!$P$9/'DGL 4'!$B$28)*(1-EXP(-'DGL 4'!$B$28*D388))</f>
        <v>26760.278486548355</v>
      </c>
      <c r="J388" s="21">
        <f>(I388+Systeme!$K$17)/Systeme!$K$14</f>
        <v>13.380139243274177</v>
      </c>
      <c r="L388" s="8">
        <f>('DGL 4'!$P$11/'DGL 4'!$B$26)*(1-EXP(-'DGL 4'!$B$26*D388)) + ('DGL 4'!$P$12/'DGL 4'!$B$27)*(1-EXP(-'DGL 4'!$B$27*D388))+ ('DGL 4'!$P$13/'DGL 4'!$B$28)*(1-EXP(-'DGL 4'!$B$28*D388))</f>
        <v>25210.272797182377</v>
      </c>
      <c r="M388" s="21">
        <f>(L388+Systeme!$S$17)/Systeme!$S$14</f>
        <v>12.605136398591188</v>
      </c>
      <c r="O388" s="8">
        <f>('DGL 4'!$P$15/'DGL 4'!$B$26)*(1-EXP(-'DGL 4'!$B$26*D388)) + ('DGL 4'!$P$16/'DGL 4'!$B$27)*(1-EXP(-'DGL 4'!$B$27*D388))+ ('DGL 4'!$P$17/'DGL 4'!$B$28)*(1-EXP(-'DGL 4'!$B$28*D388))</f>
        <v>140266.35999644097</v>
      </c>
      <c r="P388" s="21">
        <f>(O388+Systeme!$AA$17)/Systeme!$AA$14</f>
        <v>70.133179998220484</v>
      </c>
    </row>
    <row r="389" spans="1:16" x14ac:dyDescent="0.25">
      <c r="A389" s="4">
        <f t="shared" ref="A389:A452" si="6">A388+1</f>
        <v>387</v>
      </c>
      <c r="D389" s="19">
        <f>A389*0.001 *Systeme!$G$4</f>
        <v>38.700000000000003</v>
      </c>
      <c r="F389" s="8">
        <f>('DGL 4'!$P$3/'DGL 4'!$B$26)*(1-EXP(-'DGL 4'!$B$26*D389)) + ('DGL 4'!$P$4/'DGL 4'!$B$27)*(1-EXP(-'DGL 4'!$B$27*D389))+ ('DGL 4'!$P$5/'DGL 4'!$B$28)*(1-EXP(-'DGL 4'!$B$28*D389))</f>
        <v>-192287.58022360242</v>
      </c>
      <c r="G389" s="21">
        <f>(F389+Systeme!$C$17)/Systeme!$C$14</f>
        <v>3.8562098881987912</v>
      </c>
      <c r="I389" s="8">
        <f>('DGL 4'!$P$7/'DGL 4'!$B$26)*(1-EXP(-'DGL 4'!$B$26*D389)) + ('DGL 4'!$P$8/'DGL 4'!$B$27)*(1-EXP(-'DGL 4'!$B$27*D389))+ ('DGL 4'!$P$9/'DGL 4'!$B$28)*(1-EXP(-'DGL 4'!$B$28*D389))</f>
        <v>26656.298405064139</v>
      </c>
      <c r="J389" s="21">
        <f>(I389+Systeme!$K$17)/Systeme!$K$14</f>
        <v>13.328149202532069</v>
      </c>
      <c r="L389" s="8">
        <f>('DGL 4'!$P$11/'DGL 4'!$B$26)*(1-EXP(-'DGL 4'!$B$26*D389)) + ('DGL 4'!$P$12/'DGL 4'!$B$27)*(1-EXP(-'DGL 4'!$B$27*D389))+ ('DGL 4'!$P$13/'DGL 4'!$B$28)*(1-EXP(-'DGL 4'!$B$28*D389))</f>
        <v>25113.318129215302</v>
      </c>
      <c r="M389" s="21">
        <f>(L389+Systeme!$S$17)/Systeme!$S$14</f>
        <v>12.556659064607651</v>
      </c>
      <c r="O389" s="8">
        <f>('DGL 4'!$P$15/'DGL 4'!$B$26)*(1-EXP(-'DGL 4'!$B$26*D389)) + ('DGL 4'!$P$16/'DGL 4'!$B$27)*(1-EXP(-'DGL 4'!$B$27*D389))+ ('DGL 4'!$P$17/'DGL 4'!$B$28)*(1-EXP(-'DGL 4'!$B$28*D389))</f>
        <v>140517.96368932296</v>
      </c>
      <c r="P389" s="21">
        <f>(O389+Systeme!$AA$17)/Systeme!$AA$14</f>
        <v>70.258981844661477</v>
      </c>
    </row>
    <row r="390" spans="1:16" x14ac:dyDescent="0.25">
      <c r="A390" s="4">
        <f t="shared" si="6"/>
        <v>388</v>
      </c>
      <c r="D390" s="19">
        <f>A390*0.001 *Systeme!$G$4</f>
        <v>38.800000000000004</v>
      </c>
      <c r="F390" s="8">
        <f>('DGL 4'!$P$3/'DGL 4'!$B$26)*(1-EXP(-'DGL 4'!$B$26*D390)) + ('DGL 4'!$P$4/'DGL 4'!$B$27)*(1-EXP(-'DGL 4'!$B$27*D390))+ ('DGL 4'!$P$5/'DGL 4'!$B$28)*(1-EXP(-'DGL 4'!$B$28*D390))</f>
        <v>-192337.84831504105</v>
      </c>
      <c r="G390" s="21">
        <f>(F390+Systeme!$C$17)/Systeme!$C$14</f>
        <v>3.8310758424794766</v>
      </c>
      <c r="I390" s="8">
        <f>('DGL 4'!$P$7/'DGL 4'!$B$26)*(1-EXP(-'DGL 4'!$B$26*D390)) + ('DGL 4'!$P$8/'DGL 4'!$B$27)*(1-EXP(-'DGL 4'!$B$27*D390))+ ('DGL 4'!$P$9/'DGL 4'!$B$28)*(1-EXP(-'DGL 4'!$B$28*D390))</f>
        <v>26552.618375570906</v>
      </c>
      <c r="J390" s="21">
        <f>(I390+Systeme!$K$17)/Systeme!$K$14</f>
        <v>13.276309187785452</v>
      </c>
      <c r="L390" s="8">
        <f>('DGL 4'!$P$11/'DGL 4'!$B$26)*(1-EXP(-'DGL 4'!$B$26*D390)) + ('DGL 4'!$P$12/'DGL 4'!$B$27)*(1-EXP(-'DGL 4'!$B$27*D390))+ ('DGL 4'!$P$13/'DGL 4'!$B$28)*(1-EXP(-'DGL 4'!$B$28*D390))</f>
        <v>25016.630792897398</v>
      </c>
      <c r="M390" s="21">
        <f>(L390+Systeme!$S$17)/Systeme!$S$14</f>
        <v>12.508315396448699</v>
      </c>
      <c r="O390" s="8">
        <f>('DGL 4'!$P$15/'DGL 4'!$B$26)*(1-EXP(-'DGL 4'!$B$26*D390)) + ('DGL 4'!$P$16/'DGL 4'!$B$27)*(1-EXP(-'DGL 4'!$B$27*D390))+ ('DGL 4'!$P$17/'DGL 4'!$B$28)*(1-EXP(-'DGL 4'!$B$28*D390))</f>
        <v>140768.59914657276</v>
      </c>
      <c r="P390" s="21">
        <f>(O390+Systeme!$AA$17)/Systeme!$AA$14</f>
        <v>70.384299573286384</v>
      </c>
    </row>
    <row r="391" spans="1:16" x14ac:dyDescent="0.25">
      <c r="A391" s="4">
        <f t="shared" si="6"/>
        <v>389</v>
      </c>
      <c r="D391" s="19">
        <f>A391*0.001 *Systeme!$G$4</f>
        <v>38.9</v>
      </c>
      <c r="F391" s="8">
        <f>('DGL 4'!$P$3/'DGL 4'!$B$26)*(1-EXP(-'DGL 4'!$B$26*D391)) + ('DGL 4'!$P$4/'DGL 4'!$B$27)*(1-EXP(-'DGL 4'!$B$27*D391))+ ('DGL 4'!$P$5/'DGL 4'!$B$28)*(1-EXP(-'DGL 4'!$B$28*D391))</f>
        <v>-192387.71924426086</v>
      </c>
      <c r="G391" s="21">
        <f>(F391+Systeme!$C$17)/Systeme!$C$14</f>
        <v>3.8061403778695677</v>
      </c>
      <c r="I391" s="8">
        <f>('DGL 4'!$P$7/'DGL 4'!$B$26)*(1-EXP(-'DGL 4'!$B$26*D391)) + ('DGL 4'!$P$8/'DGL 4'!$B$27)*(1-EXP(-'DGL 4'!$B$27*D391))+ ('DGL 4'!$P$9/'DGL 4'!$B$28)*(1-EXP(-'DGL 4'!$B$28*D391))</f>
        <v>26449.23882390208</v>
      </c>
      <c r="J391" s="21">
        <f>(I391+Systeme!$K$17)/Systeme!$K$14</f>
        <v>13.224619411951041</v>
      </c>
      <c r="L391" s="8">
        <f>('DGL 4'!$P$11/'DGL 4'!$B$26)*(1-EXP(-'DGL 4'!$B$26*D391)) + ('DGL 4'!$P$12/'DGL 4'!$B$27)*(1-EXP(-'DGL 4'!$B$27*D391))+ ('DGL 4'!$P$13/'DGL 4'!$B$28)*(1-EXP(-'DGL 4'!$B$28*D391))</f>
        <v>24920.211375799059</v>
      </c>
      <c r="M391" s="21">
        <f>(L391+Systeme!$S$17)/Systeme!$S$14</f>
        <v>12.46010568789953</v>
      </c>
      <c r="O391" s="8">
        <f>('DGL 4'!$P$15/'DGL 4'!$B$26)*(1-EXP(-'DGL 4'!$B$26*D391)) + ('DGL 4'!$P$16/'DGL 4'!$B$27)*(1-EXP(-'DGL 4'!$B$27*D391))+ ('DGL 4'!$P$17/'DGL 4'!$B$28)*(1-EXP(-'DGL 4'!$B$28*D391))</f>
        <v>141018.26904455977</v>
      </c>
      <c r="P391" s="21">
        <f>(O391+Systeme!$AA$17)/Systeme!$AA$14</f>
        <v>70.509134522279879</v>
      </c>
    </row>
    <row r="392" spans="1:16" x14ac:dyDescent="0.25">
      <c r="A392" s="4">
        <f t="shared" si="6"/>
        <v>390</v>
      </c>
      <c r="D392" s="19">
        <f>A392*0.001 *Systeme!$G$4</f>
        <v>39</v>
      </c>
      <c r="F392" s="8">
        <f>('DGL 4'!$P$3/'DGL 4'!$B$26)*(1-EXP(-'DGL 4'!$B$26*D392)) + ('DGL 4'!$P$4/'DGL 4'!$B$27)*(1-EXP(-'DGL 4'!$B$27*D392))+ ('DGL 4'!$P$5/'DGL 4'!$B$28)*(1-EXP(-'DGL 4'!$B$28*D392))</f>
        <v>-192437.19666390808</v>
      </c>
      <c r="G392" s="21">
        <f>(F392+Systeme!$C$17)/Systeme!$C$14</f>
        <v>3.781401668045961</v>
      </c>
      <c r="I392" s="8">
        <f>('DGL 4'!$P$7/'DGL 4'!$B$26)*(1-EXP(-'DGL 4'!$B$26*D392)) + ('DGL 4'!$P$8/'DGL 4'!$B$27)*(1-EXP(-'DGL 4'!$B$27*D392))+ ('DGL 4'!$P$9/'DGL 4'!$B$28)*(1-EXP(-'DGL 4'!$B$28*D392))</f>
        <v>26346.160154892845</v>
      </c>
      <c r="J392" s="21">
        <f>(I392+Systeme!$K$17)/Systeme!$K$14</f>
        <v>13.173080077446423</v>
      </c>
      <c r="L392" s="8">
        <f>('DGL 4'!$P$11/'DGL 4'!$B$26)*(1-EXP(-'DGL 4'!$B$26*D392)) + ('DGL 4'!$P$12/'DGL 4'!$B$27)*(1-EXP(-'DGL 4'!$B$27*D392))+ ('DGL 4'!$P$13/'DGL 4'!$B$28)*(1-EXP(-'DGL 4'!$B$28*D392))</f>
        <v>24824.060443596158</v>
      </c>
      <c r="M392" s="21">
        <f>(L392+Systeme!$S$17)/Systeme!$S$14</f>
        <v>12.412030221798078</v>
      </c>
      <c r="O392" s="8">
        <f>('DGL 4'!$P$15/'DGL 4'!$B$26)*(1-EXP(-'DGL 4'!$B$26*D392)) + ('DGL 4'!$P$16/'DGL 4'!$B$27)*(1-EXP(-'DGL 4'!$B$27*D392))+ ('DGL 4'!$P$17/'DGL 4'!$B$28)*(1-EXP(-'DGL 4'!$B$28*D392))</f>
        <v>141266.97606541909</v>
      </c>
      <c r="P392" s="21">
        <f>(O392+Systeme!$AA$17)/Systeme!$AA$14</f>
        <v>70.63348803270955</v>
      </c>
    </row>
    <row r="393" spans="1:16" x14ac:dyDescent="0.25">
      <c r="A393" s="4">
        <f t="shared" si="6"/>
        <v>391</v>
      </c>
      <c r="D393" s="19">
        <f>A393*0.001 *Systeme!$G$4</f>
        <v>39.1</v>
      </c>
      <c r="F393" s="8">
        <f>('DGL 4'!$P$3/'DGL 4'!$B$26)*(1-EXP(-'DGL 4'!$B$26*D393)) + ('DGL 4'!$P$4/'DGL 4'!$B$27)*(1-EXP(-'DGL 4'!$B$27*D393))+ ('DGL 4'!$P$5/'DGL 4'!$B$28)*(1-EXP(-'DGL 4'!$B$28*D393))</f>
        <v>-192486.28418989194</v>
      </c>
      <c r="G393" s="21">
        <f>(F393+Systeme!$C$17)/Systeme!$C$14</f>
        <v>3.7568579050540283</v>
      </c>
      <c r="I393" s="8">
        <f>('DGL 4'!$P$7/'DGL 4'!$B$26)*(1-EXP(-'DGL 4'!$B$26*D393)) + ('DGL 4'!$P$8/'DGL 4'!$B$27)*(1-EXP(-'DGL 4'!$B$27*D393))+ ('DGL 4'!$P$9/'DGL 4'!$B$28)*(1-EXP(-'DGL 4'!$B$28*D393))</f>
        <v>26243.382752680991</v>
      </c>
      <c r="J393" s="21">
        <f>(I393+Systeme!$K$17)/Systeme!$K$14</f>
        <v>13.121691376340495</v>
      </c>
      <c r="L393" s="8">
        <f>('DGL 4'!$P$11/'DGL 4'!$B$26)*(1-EXP(-'DGL 4'!$B$26*D393)) + ('DGL 4'!$P$12/'DGL 4'!$B$27)*(1-EXP(-'DGL 4'!$B$27*D393))+ ('DGL 4'!$P$13/'DGL 4'!$B$28)*(1-EXP(-'DGL 4'!$B$28*D393))</f>
        <v>24728.178540376859</v>
      </c>
      <c r="M393" s="21">
        <f>(L393+Systeme!$S$17)/Systeme!$S$14</f>
        <v>12.36408927018843</v>
      </c>
      <c r="O393" s="8">
        <f>('DGL 4'!$P$15/'DGL 4'!$B$26)*(1-EXP(-'DGL 4'!$B$26*D393)) + ('DGL 4'!$P$16/'DGL 4'!$B$27)*(1-EXP(-'DGL 4'!$B$27*D393))+ ('DGL 4'!$P$17/'DGL 4'!$B$28)*(1-EXP(-'DGL 4'!$B$28*D393))</f>
        <v>141514.72289683411</v>
      </c>
      <c r="P393" s="21">
        <f>(O393+Systeme!$AA$17)/Systeme!$AA$14</f>
        <v>70.757361448417058</v>
      </c>
    </row>
    <row r="394" spans="1:16" x14ac:dyDescent="0.25">
      <c r="A394" s="4">
        <f t="shared" si="6"/>
        <v>392</v>
      </c>
      <c r="D394" s="19">
        <f>A394*0.001 *Systeme!$G$4</f>
        <v>39.200000000000003</v>
      </c>
      <c r="F394" s="8">
        <f>('DGL 4'!$P$3/'DGL 4'!$B$26)*(1-EXP(-'DGL 4'!$B$26*D394)) + ('DGL 4'!$P$4/'DGL 4'!$B$27)*(1-EXP(-'DGL 4'!$B$27*D394))+ ('DGL 4'!$P$5/'DGL 4'!$B$28)*(1-EXP(-'DGL 4'!$B$28*D394))</f>
        <v>-192534.9854017708</v>
      </c>
      <c r="G394" s="21">
        <f>(F394+Systeme!$C$17)/Systeme!$C$14</f>
        <v>3.7325072991146007</v>
      </c>
      <c r="I394" s="8">
        <f>('DGL 4'!$P$7/'DGL 4'!$B$26)*(1-EXP(-'DGL 4'!$B$26*D394)) + ('DGL 4'!$P$8/'DGL 4'!$B$27)*(1-EXP(-'DGL 4'!$B$27*D394))+ ('DGL 4'!$P$9/'DGL 4'!$B$28)*(1-EXP(-'DGL 4'!$B$28*D394))</f>
        <v>26140.906981004155</v>
      </c>
      <c r="J394" s="21">
        <f>(I394+Systeme!$K$17)/Systeme!$K$14</f>
        <v>13.070453490502077</v>
      </c>
      <c r="L394" s="8">
        <f>('DGL 4'!$P$11/'DGL 4'!$B$26)*(1-EXP(-'DGL 4'!$B$26*D394)) + ('DGL 4'!$P$12/'DGL 4'!$B$27)*(1-EXP(-'DGL 4'!$B$27*D394))+ ('DGL 4'!$P$13/'DGL 4'!$B$28)*(1-EXP(-'DGL 4'!$B$28*D394))</f>
        <v>24632.566188944475</v>
      </c>
      <c r="M394" s="21">
        <f>(L394+Systeme!$S$17)/Systeme!$S$14</f>
        <v>12.316283094472237</v>
      </c>
      <c r="O394" s="8">
        <f>('DGL 4'!$P$15/'DGL 4'!$B$26)*(1-EXP(-'DGL 4'!$B$26*D394)) + ('DGL 4'!$P$16/'DGL 4'!$B$27)*(1-EXP(-'DGL 4'!$B$27*D394))+ ('DGL 4'!$P$17/'DGL 4'!$B$28)*(1-EXP(-'DGL 4'!$B$28*D394))</f>
        <v>141761.51223182221</v>
      </c>
      <c r="P394" s="21">
        <f>(O394+Systeme!$AA$17)/Systeme!$AA$14</f>
        <v>70.880756115911112</v>
      </c>
    </row>
    <row r="395" spans="1:16" x14ac:dyDescent="0.25">
      <c r="A395" s="4">
        <f t="shared" si="6"/>
        <v>393</v>
      </c>
      <c r="D395" s="19">
        <f>A395*0.001 *Systeme!$G$4</f>
        <v>39.300000000000004</v>
      </c>
      <c r="F395" s="8">
        <f>('DGL 4'!$P$3/'DGL 4'!$B$26)*(1-EXP(-'DGL 4'!$B$26*D395)) + ('DGL 4'!$P$4/'DGL 4'!$B$27)*(1-EXP(-'DGL 4'!$B$27*D395))+ ('DGL 4'!$P$5/'DGL 4'!$B$28)*(1-EXP(-'DGL 4'!$B$28*D395))</f>
        <v>-192583.30384313397</v>
      </c>
      <c r="G395" s="21">
        <f>(F395+Systeme!$C$17)/Systeme!$C$14</f>
        <v>3.7083480784330169</v>
      </c>
      <c r="I395" s="8">
        <f>('DGL 4'!$P$7/'DGL 4'!$B$26)*(1-EXP(-'DGL 4'!$B$26*D395)) + ('DGL 4'!$P$8/'DGL 4'!$B$27)*(1-EXP(-'DGL 4'!$B$27*D395))+ ('DGL 4'!$P$9/'DGL 4'!$B$28)*(1-EXP(-'DGL 4'!$B$28*D395))</f>
        <v>26038.733183493416</v>
      </c>
      <c r="J395" s="21">
        <f>(I395+Systeme!$K$17)/Systeme!$K$14</f>
        <v>13.019366591746708</v>
      </c>
      <c r="L395" s="8">
        <f>('DGL 4'!$P$11/'DGL 4'!$B$26)*(1-EXP(-'DGL 4'!$B$26*D395)) + ('DGL 4'!$P$12/'DGL 4'!$B$27)*(1-EXP(-'DGL 4'!$B$27*D395))+ ('DGL 4'!$P$13/'DGL 4'!$B$28)*(1-EXP(-'DGL 4'!$B$28*D395))</f>
        <v>24537.223891117261</v>
      </c>
      <c r="M395" s="21">
        <f>(L395+Systeme!$S$17)/Systeme!$S$14</f>
        <v>12.26861194555863</v>
      </c>
      <c r="O395" s="8">
        <f>('DGL 4'!$P$15/'DGL 4'!$B$26)*(1-EXP(-'DGL 4'!$B$26*D395)) + ('DGL 4'!$P$16/'DGL 4'!$B$27)*(1-EXP(-'DGL 4'!$B$27*D395))+ ('DGL 4'!$P$17/'DGL 4'!$B$28)*(1-EXP(-'DGL 4'!$B$28*D395))</f>
        <v>142007.34676852336</v>
      </c>
      <c r="P395" s="21">
        <f>(O395+Systeme!$AA$17)/Systeme!$AA$14</f>
        <v>71.003673384261688</v>
      </c>
    </row>
    <row r="396" spans="1:16" x14ac:dyDescent="0.25">
      <c r="A396" s="4">
        <f t="shared" si="6"/>
        <v>394</v>
      </c>
      <c r="D396" s="19">
        <f>A396*0.001 *Systeme!$G$4</f>
        <v>39.4</v>
      </c>
      <c r="F396" s="8">
        <f>('DGL 4'!$P$3/'DGL 4'!$B$26)*(1-EXP(-'DGL 4'!$B$26*D396)) + ('DGL 4'!$P$4/'DGL 4'!$B$27)*(1-EXP(-'DGL 4'!$B$27*D396))+ ('DGL 4'!$P$5/'DGL 4'!$B$28)*(1-EXP(-'DGL 4'!$B$28*D396))</f>
        <v>-192631.2430219794</v>
      </c>
      <c r="G396" s="21">
        <f>(F396+Systeme!$C$17)/Systeme!$C$14</f>
        <v>3.6843784890102977</v>
      </c>
      <c r="I396" s="8">
        <f>('DGL 4'!$P$7/'DGL 4'!$B$26)*(1-EXP(-'DGL 4'!$B$26*D396)) + ('DGL 4'!$P$8/'DGL 4'!$B$27)*(1-EXP(-'DGL 4'!$B$27*D396))+ ('DGL 4'!$P$9/'DGL 4'!$B$28)*(1-EXP(-'DGL 4'!$B$28*D396))</f>
        <v>25936.86168396358</v>
      </c>
      <c r="J396" s="21">
        <f>(I396+Systeme!$K$17)/Systeme!$K$14</f>
        <v>12.968430841981791</v>
      </c>
      <c r="L396" s="8">
        <f>('DGL 4'!$P$11/'DGL 4'!$B$26)*(1-EXP(-'DGL 4'!$B$26*D396)) + ('DGL 4'!$P$12/'DGL 4'!$B$27)*(1-EXP(-'DGL 4'!$B$27*D396))+ ('DGL 4'!$P$13/'DGL 4'!$B$28)*(1-EXP(-'DGL 4'!$B$28*D396))</f>
        <v>24442.152128024201</v>
      </c>
      <c r="M396" s="21">
        <f>(L396+Systeme!$S$17)/Systeme!$S$14</f>
        <v>12.221076064012101</v>
      </c>
      <c r="O396" s="8">
        <f>('DGL 4'!$P$15/'DGL 4'!$B$26)*(1-EXP(-'DGL 4'!$B$26*D396)) + ('DGL 4'!$P$16/'DGL 4'!$B$27)*(1-EXP(-'DGL 4'!$B$27*D396))+ ('DGL 4'!$P$17/'DGL 4'!$B$28)*(1-EXP(-'DGL 4'!$B$28*D396))</f>
        <v>142252.2292099917</v>
      </c>
      <c r="P396" s="21">
        <f>(O396+Systeme!$AA$17)/Systeme!$AA$14</f>
        <v>71.126114604995848</v>
      </c>
    </row>
    <row r="397" spans="1:16" x14ac:dyDescent="0.25">
      <c r="A397" s="4">
        <f t="shared" si="6"/>
        <v>395</v>
      </c>
      <c r="D397" s="19">
        <f>A397*0.001 *Systeme!$G$4</f>
        <v>39.5</v>
      </c>
      <c r="F397" s="8">
        <f>('DGL 4'!$P$3/'DGL 4'!$B$26)*(1-EXP(-'DGL 4'!$B$26*D397)) + ('DGL 4'!$P$4/'DGL 4'!$B$27)*(1-EXP(-'DGL 4'!$B$27*D397))+ ('DGL 4'!$P$5/'DGL 4'!$B$28)*(1-EXP(-'DGL 4'!$B$28*D397))</f>
        <v>-192678.8064110874</v>
      </c>
      <c r="G397" s="21">
        <f>(F397+Systeme!$C$17)/Systeme!$C$14</f>
        <v>3.6605967944563016</v>
      </c>
      <c r="I397" s="8">
        <f>('DGL 4'!$P$7/'DGL 4'!$B$26)*(1-EXP(-'DGL 4'!$B$26*D397)) + ('DGL 4'!$P$8/'DGL 4'!$B$27)*(1-EXP(-'DGL 4'!$B$27*D397))+ ('DGL 4'!$P$9/'DGL 4'!$B$28)*(1-EXP(-'DGL 4'!$B$28*D397))</f>
        <v>25835.29278669988</v>
      </c>
      <c r="J397" s="21">
        <f>(I397+Systeme!$K$17)/Systeme!$K$14</f>
        <v>12.917646393349941</v>
      </c>
      <c r="L397" s="8">
        <f>('DGL 4'!$P$11/'DGL 4'!$B$26)*(1-EXP(-'DGL 4'!$B$26*D397)) + ('DGL 4'!$P$12/'DGL 4'!$B$27)*(1-EXP(-'DGL 4'!$B$27*D397))+ ('DGL 4'!$P$13/'DGL 4'!$B$28)*(1-EXP(-'DGL 4'!$B$28*D397))</f>
        <v>24347.351360397442</v>
      </c>
      <c r="M397" s="21">
        <f>(L397+Systeme!$S$17)/Systeme!$S$14</f>
        <v>12.173675680198722</v>
      </c>
      <c r="O397" s="8">
        <f>('DGL 4'!$P$15/'DGL 4'!$B$26)*(1-EXP(-'DGL 4'!$B$26*D397)) + ('DGL 4'!$P$16/'DGL 4'!$B$27)*(1-EXP(-'DGL 4'!$B$27*D397))+ ('DGL 4'!$P$17/'DGL 4'!$B$28)*(1-EXP(-'DGL 4'!$B$28*D397))</f>
        <v>142496.16226399012</v>
      </c>
      <c r="P397" s="21">
        <f>(O397+Systeme!$AA$17)/Systeme!$AA$14</f>
        <v>71.248081131995065</v>
      </c>
    </row>
    <row r="398" spans="1:16" x14ac:dyDescent="0.25">
      <c r="A398" s="4">
        <f t="shared" si="6"/>
        <v>396</v>
      </c>
      <c r="D398" s="19">
        <f>A398*0.001 *Systeme!$G$4</f>
        <v>39.6</v>
      </c>
      <c r="F398" s="8">
        <f>('DGL 4'!$P$3/'DGL 4'!$B$26)*(1-EXP(-'DGL 4'!$B$26*D398)) + ('DGL 4'!$P$4/'DGL 4'!$B$27)*(1-EXP(-'DGL 4'!$B$27*D398))+ ('DGL 4'!$P$5/'DGL 4'!$B$28)*(1-EXP(-'DGL 4'!$B$28*D398))</f>
        <v>-192725.99744839047</v>
      </c>
      <c r="G398" s="21">
        <f>(F398+Systeme!$C$17)/Systeme!$C$14</f>
        <v>3.6370012758047667</v>
      </c>
      <c r="I398" s="8">
        <f>('DGL 4'!$P$7/'DGL 4'!$B$26)*(1-EXP(-'DGL 4'!$B$26*D398)) + ('DGL 4'!$P$8/'DGL 4'!$B$27)*(1-EXP(-'DGL 4'!$B$27*D398))+ ('DGL 4'!$P$9/'DGL 4'!$B$28)*(1-EXP(-'DGL 4'!$B$28*D398))</f>
        <v>25734.026776741244</v>
      </c>
      <c r="J398" s="21">
        <f>(I398+Systeme!$K$17)/Systeme!$K$14</f>
        <v>12.867013388370623</v>
      </c>
      <c r="L398" s="8">
        <f>('DGL 4'!$P$11/'DGL 4'!$B$26)*(1-EXP(-'DGL 4'!$B$26*D398)) + ('DGL 4'!$P$12/'DGL 4'!$B$27)*(1-EXP(-'DGL 4'!$B$27*D398))+ ('DGL 4'!$P$13/'DGL 4'!$B$28)*(1-EXP(-'DGL 4'!$B$28*D398))</f>
        <v>24252.822028861323</v>
      </c>
      <c r="M398" s="21">
        <f>(L398+Systeme!$S$17)/Systeme!$S$14</f>
        <v>12.126411014430662</v>
      </c>
      <c r="O398" s="8">
        <f>('DGL 4'!$P$15/'DGL 4'!$B$26)*(1-EXP(-'DGL 4'!$B$26*D398)) + ('DGL 4'!$P$16/'DGL 4'!$B$27)*(1-EXP(-'DGL 4'!$B$27*D398))+ ('DGL 4'!$P$17/'DGL 4'!$B$28)*(1-EXP(-'DGL 4'!$B$28*D398))</f>
        <v>142739.14864278791</v>
      </c>
      <c r="P398" s="21">
        <f>(O398+Systeme!$AA$17)/Systeme!$AA$14</f>
        <v>71.369574321393955</v>
      </c>
    </row>
    <row r="399" spans="1:16" x14ac:dyDescent="0.25">
      <c r="A399" s="4">
        <f t="shared" si="6"/>
        <v>397</v>
      </c>
      <c r="D399" s="19">
        <f>A399*0.001 *Systeme!$G$4</f>
        <v>39.700000000000003</v>
      </c>
      <c r="F399" s="8">
        <f>('DGL 4'!$P$3/'DGL 4'!$B$26)*(1-EXP(-'DGL 4'!$B$26*D399)) + ('DGL 4'!$P$4/'DGL 4'!$B$27)*(1-EXP(-'DGL 4'!$B$27*D399))+ ('DGL 4'!$P$5/'DGL 4'!$B$28)*(1-EXP(-'DGL 4'!$B$28*D399))</f>
        <v>-192772.81953733883</v>
      </c>
      <c r="G399" s="21">
        <f>(F399+Systeme!$C$17)/Systeme!$C$14</f>
        <v>3.6135902313305852</v>
      </c>
      <c r="I399" s="8">
        <f>('DGL 4'!$P$7/'DGL 4'!$B$26)*(1-EXP(-'DGL 4'!$B$26*D399)) + ('DGL 4'!$P$8/'DGL 4'!$B$27)*(1-EXP(-'DGL 4'!$B$27*D399))+ ('DGL 4'!$P$9/'DGL 4'!$B$28)*(1-EXP(-'DGL 4'!$B$28*D399))</f>
        <v>25633.06392016013</v>
      </c>
      <c r="J399" s="21">
        <f>(I399+Systeme!$K$17)/Systeme!$K$14</f>
        <v>12.816531960080065</v>
      </c>
      <c r="L399" s="8">
        <f>('DGL 4'!$P$11/'DGL 4'!$B$26)*(1-EXP(-'DGL 4'!$B$26*D399)) + ('DGL 4'!$P$12/'DGL 4'!$B$27)*(1-EXP(-'DGL 4'!$B$27*D399))+ ('DGL 4'!$P$13/'DGL 4'!$B$28)*(1-EXP(-'DGL 4'!$B$28*D399))</f>
        <v>24158.564554217883</v>
      </c>
      <c r="M399" s="21">
        <f>(L399+Systeme!$S$17)/Systeme!$S$14</f>
        <v>12.079282277108941</v>
      </c>
      <c r="O399" s="8">
        <f>('DGL 4'!$P$15/'DGL 4'!$B$26)*(1-EXP(-'DGL 4'!$B$26*D399)) + ('DGL 4'!$P$16/'DGL 4'!$B$27)*(1-EXP(-'DGL 4'!$B$27*D399))+ ('DGL 4'!$P$17/'DGL 4'!$B$28)*(1-EXP(-'DGL 4'!$B$28*D399))</f>
        <v>142981.19106296092</v>
      </c>
      <c r="P399" s="21">
        <f>(O399+Systeme!$AA$17)/Systeme!$AA$14</f>
        <v>71.490595531480466</v>
      </c>
    </row>
    <row r="400" spans="1:16" x14ac:dyDescent="0.25">
      <c r="A400" s="4">
        <f t="shared" si="6"/>
        <v>398</v>
      </c>
      <c r="D400" s="19">
        <f>A400*0.001 *Systeme!$G$4</f>
        <v>39.800000000000004</v>
      </c>
      <c r="F400" s="8">
        <f>('DGL 4'!$P$3/'DGL 4'!$B$26)*(1-EXP(-'DGL 4'!$B$26*D400)) + ('DGL 4'!$P$4/'DGL 4'!$B$27)*(1-EXP(-'DGL 4'!$B$27*D400))+ ('DGL 4'!$P$5/'DGL 4'!$B$28)*(1-EXP(-'DGL 4'!$B$28*D400))</f>
        <v>-192819.27604726257</v>
      </c>
      <c r="G400" s="21">
        <f>(F400+Systeme!$C$17)/Systeme!$C$14</f>
        <v>3.5903619763687167</v>
      </c>
      <c r="I400" s="8">
        <f>('DGL 4'!$P$7/'DGL 4'!$B$26)*(1-EXP(-'DGL 4'!$B$26*D400)) + ('DGL 4'!$P$8/'DGL 4'!$B$27)*(1-EXP(-'DGL 4'!$B$27*D400))+ ('DGL 4'!$P$9/'DGL 4'!$B$28)*(1-EXP(-'DGL 4'!$B$28*D400))</f>
        <v>25532.404464339008</v>
      </c>
      <c r="J400" s="21">
        <f>(I400+Systeme!$K$17)/Systeme!$K$14</f>
        <v>12.766202232169505</v>
      </c>
      <c r="L400" s="8">
        <f>('DGL 4'!$P$11/'DGL 4'!$B$26)*(1-EXP(-'DGL 4'!$B$26*D400)) + ('DGL 4'!$P$12/'DGL 4'!$B$27)*(1-EXP(-'DGL 4'!$B$27*D400))+ ('DGL 4'!$P$13/'DGL 4'!$B$28)*(1-EXP(-'DGL 4'!$B$28*D400))</f>
        <v>24064.579337728879</v>
      </c>
      <c r="M400" s="21">
        <f>(L400+Systeme!$S$17)/Systeme!$S$14</f>
        <v>12.03228966886444</v>
      </c>
      <c r="O400" s="8">
        <f>('DGL 4'!$P$15/'DGL 4'!$B$26)*(1-EXP(-'DGL 4'!$B$26*D400)) + ('DGL 4'!$P$16/'DGL 4'!$B$27)*(1-EXP(-'DGL 4'!$B$27*D400))+ ('DGL 4'!$P$17/'DGL 4'!$B$28)*(1-EXP(-'DGL 4'!$B$28*D400))</f>
        <v>143222.29224519475</v>
      </c>
      <c r="P400" s="21">
        <f>(O400+Systeme!$AA$17)/Systeme!$AA$14</f>
        <v>71.611146122597376</v>
      </c>
    </row>
    <row r="401" spans="1:16" x14ac:dyDescent="0.25">
      <c r="A401" s="4">
        <f t="shared" si="6"/>
        <v>399</v>
      </c>
      <c r="D401" s="19">
        <f>A401*0.001 *Systeme!$G$4</f>
        <v>39.900000000000006</v>
      </c>
      <c r="F401" s="8">
        <f>('DGL 4'!$P$3/'DGL 4'!$B$26)*(1-EXP(-'DGL 4'!$B$26*D401)) + ('DGL 4'!$P$4/'DGL 4'!$B$27)*(1-EXP(-'DGL 4'!$B$27*D401))+ ('DGL 4'!$P$5/'DGL 4'!$B$28)*(1-EXP(-'DGL 4'!$B$28*D401))</f>
        <v>-192865.37031372928</v>
      </c>
      <c r="G401" s="21">
        <f>(F401+Systeme!$C$17)/Systeme!$C$14</f>
        <v>3.5673148431353621</v>
      </c>
      <c r="I401" s="8">
        <f>('DGL 4'!$P$7/'DGL 4'!$B$26)*(1-EXP(-'DGL 4'!$B$26*D401)) + ('DGL 4'!$P$8/'DGL 4'!$B$27)*(1-EXP(-'DGL 4'!$B$27*D401))+ ('DGL 4'!$P$9/'DGL 4'!$B$28)*(1-EXP(-'DGL 4'!$B$28*D401))</f>
        <v>25432.048638243767</v>
      </c>
      <c r="J401" s="21">
        <f>(I401+Systeme!$K$17)/Systeme!$K$14</f>
        <v>12.716024319121884</v>
      </c>
      <c r="L401" s="8">
        <f>('DGL 4'!$P$11/'DGL 4'!$B$26)*(1-EXP(-'DGL 4'!$B$26*D401)) + ('DGL 4'!$P$12/'DGL 4'!$B$27)*(1-EXP(-'DGL 4'!$B$27*D401))+ ('DGL 4'!$P$13/'DGL 4'!$B$28)*(1-EXP(-'DGL 4'!$B$28*D401))</f>
        <v>23970.86676139466</v>
      </c>
      <c r="M401" s="21">
        <f>(L401+Systeme!$S$17)/Systeme!$S$14</f>
        <v>11.98543338069733</v>
      </c>
      <c r="O401" s="8">
        <f>('DGL 4'!$P$15/'DGL 4'!$B$26)*(1-EXP(-'DGL 4'!$B$26*D401)) + ('DGL 4'!$P$16/'DGL 4'!$B$27)*(1-EXP(-'DGL 4'!$B$27*D401))+ ('DGL 4'!$P$17/'DGL 4'!$B$28)*(1-EXP(-'DGL 4'!$B$28*D401))</f>
        <v>143462.45491409092</v>
      </c>
      <c r="P401" s="21">
        <f>(O401+Systeme!$AA$17)/Systeme!$AA$14</f>
        <v>71.731227457045463</v>
      </c>
    </row>
    <row r="402" spans="1:16" x14ac:dyDescent="0.25">
      <c r="A402" s="4">
        <f t="shared" si="6"/>
        <v>400</v>
      </c>
      <c r="D402" s="19">
        <f>A402*0.001 *Systeme!$G$4</f>
        <v>40</v>
      </c>
      <c r="F402" s="8">
        <f>('DGL 4'!$P$3/'DGL 4'!$B$26)*(1-EXP(-'DGL 4'!$B$26*D402)) + ('DGL 4'!$P$4/'DGL 4'!$B$27)*(1-EXP(-'DGL 4'!$B$27*D402))+ ('DGL 4'!$P$5/'DGL 4'!$B$28)*(1-EXP(-'DGL 4'!$B$28*D402))</f>
        <v>-192911.10563889841</v>
      </c>
      <c r="G402" s="21">
        <f>(F402+Systeme!$C$17)/Systeme!$C$14</f>
        <v>3.5444471805507929</v>
      </c>
      <c r="I402" s="8">
        <f>('DGL 4'!$P$7/'DGL 4'!$B$26)*(1-EXP(-'DGL 4'!$B$26*D402)) + ('DGL 4'!$P$8/'DGL 4'!$B$27)*(1-EXP(-'DGL 4'!$B$27*D402))+ ('DGL 4'!$P$9/'DGL 4'!$B$28)*(1-EXP(-'DGL 4'!$B$28*D402))</f>
        <v>25331.996652693444</v>
      </c>
      <c r="J402" s="21">
        <f>(I402+Systeme!$K$17)/Systeme!$K$14</f>
        <v>12.665998326346722</v>
      </c>
      <c r="L402" s="8">
        <f>('DGL 4'!$P$11/'DGL 4'!$B$26)*(1-EXP(-'DGL 4'!$B$26*D402)) + ('DGL 4'!$P$12/'DGL 4'!$B$27)*(1-EXP(-'DGL 4'!$B$27*D402))+ ('DGL 4'!$P$13/'DGL 4'!$B$28)*(1-EXP(-'DGL 4'!$B$28*D402))</f>
        <v>23877.427188229543</v>
      </c>
      <c r="M402" s="21">
        <f>(L402+Systeme!$S$17)/Systeme!$S$14</f>
        <v>11.938713594114772</v>
      </c>
      <c r="O402" s="8">
        <f>('DGL 4'!$P$15/'DGL 4'!$B$26)*(1-EXP(-'DGL 4'!$B$26*D402)) + ('DGL 4'!$P$16/'DGL 4'!$B$27)*(1-EXP(-'DGL 4'!$B$27*D402))+ ('DGL 4'!$P$17/'DGL 4'!$B$28)*(1-EXP(-'DGL 4'!$B$28*D402))</f>
        <v>143701.6817979755</v>
      </c>
      <c r="P402" s="21">
        <f>(O402+Systeme!$AA$17)/Systeme!$AA$14</f>
        <v>71.850840898987755</v>
      </c>
    </row>
    <row r="403" spans="1:16" x14ac:dyDescent="0.25">
      <c r="A403" s="4">
        <f t="shared" si="6"/>
        <v>401</v>
      </c>
      <c r="D403" s="19">
        <f>A403*0.001 *Systeme!$G$4</f>
        <v>40.1</v>
      </c>
      <c r="F403" s="8">
        <f>('DGL 4'!$P$3/'DGL 4'!$B$26)*(1-EXP(-'DGL 4'!$B$26*D403)) + ('DGL 4'!$P$4/'DGL 4'!$B$27)*(1-EXP(-'DGL 4'!$B$27*D403))+ ('DGL 4'!$P$5/'DGL 4'!$B$28)*(1-EXP(-'DGL 4'!$B$28*D403))</f>
        <v>-192956.48529187159</v>
      </c>
      <c r="G403" s="21">
        <f>(F403+Systeme!$C$17)/Systeme!$C$14</f>
        <v>3.5217573540642042</v>
      </c>
      <c r="I403" s="8">
        <f>('DGL 4'!$P$7/'DGL 4'!$B$26)*(1-EXP(-'DGL 4'!$B$26*D403)) + ('DGL 4'!$P$8/'DGL 4'!$B$27)*(1-EXP(-'DGL 4'!$B$27*D403))+ ('DGL 4'!$P$9/'DGL 4'!$B$28)*(1-EXP(-'DGL 4'!$B$28*D403))</f>
        <v>25232.248700627053</v>
      </c>
      <c r="J403" s="21">
        <f>(I403+Systeme!$K$17)/Systeme!$K$14</f>
        <v>12.616124350313527</v>
      </c>
      <c r="L403" s="8">
        <f>('DGL 4'!$P$11/'DGL 4'!$B$26)*(1-EXP(-'DGL 4'!$B$26*D403)) + ('DGL 4'!$P$12/'DGL 4'!$B$27)*(1-EXP(-'DGL 4'!$B$27*D403))+ ('DGL 4'!$P$13/'DGL 4'!$B$28)*(1-EXP(-'DGL 4'!$B$28*D403))</f>
        <v>23784.260962534026</v>
      </c>
      <c r="M403" s="21">
        <f>(L403+Systeme!$S$17)/Systeme!$S$14</f>
        <v>11.892130481267014</v>
      </c>
      <c r="O403" s="8">
        <f>('DGL 4'!$P$15/'DGL 4'!$B$26)*(1-EXP(-'DGL 4'!$B$26*D403)) + ('DGL 4'!$P$16/'DGL 4'!$B$27)*(1-EXP(-'DGL 4'!$B$27*D403))+ ('DGL 4'!$P$17/'DGL 4'!$B$28)*(1-EXP(-'DGL 4'!$B$28*D403))</f>
        <v>143939.97562871056</v>
      </c>
      <c r="P403" s="21">
        <f>(O403+Systeme!$AA$17)/Systeme!$AA$14</f>
        <v>71.969987814355278</v>
      </c>
    </row>
    <row r="404" spans="1:16" x14ac:dyDescent="0.25">
      <c r="A404" s="4">
        <f t="shared" si="6"/>
        <v>402</v>
      </c>
      <c r="D404" s="19">
        <f>A404*0.001 *Systeme!$G$4</f>
        <v>40.200000000000003</v>
      </c>
      <c r="F404" s="8">
        <f>('DGL 4'!$P$3/'DGL 4'!$B$26)*(1-EXP(-'DGL 4'!$B$26*D404)) + ('DGL 4'!$P$4/'DGL 4'!$B$27)*(1-EXP(-'DGL 4'!$B$27*D404))+ ('DGL 4'!$P$5/'DGL 4'!$B$28)*(1-EXP(-'DGL 4'!$B$28*D404))</f>
        <v>-193001.51250903905</v>
      </c>
      <c r="G404" s="21">
        <f>(F404+Systeme!$C$17)/Systeme!$C$14</f>
        <v>3.499243745480475</v>
      </c>
      <c r="I404" s="8">
        <f>('DGL 4'!$P$7/'DGL 4'!$B$26)*(1-EXP(-'DGL 4'!$B$26*D404)) + ('DGL 4'!$P$8/'DGL 4'!$B$27)*(1-EXP(-'DGL 4'!$B$27*D404))+ ('DGL 4'!$P$9/'DGL 4'!$B$28)*(1-EXP(-'DGL 4'!$B$28*D404))</f>
        <v>25132.80495736697</v>
      </c>
      <c r="J404" s="21">
        <f>(I404+Systeme!$K$17)/Systeme!$K$14</f>
        <v>12.566402478683486</v>
      </c>
      <c r="L404" s="8">
        <f>('DGL 4'!$P$11/'DGL 4'!$B$26)*(1-EXP(-'DGL 4'!$B$26*D404)) + ('DGL 4'!$P$12/'DGL 4'!$B$27)*(1-EXP(-'DGL 4'!$B$27*D404))+ ('DGL 4'!$P$13/'DGL 4'!$B$28)*(1-EXP(-'DGL 4'!$B$28*D404))</f>
        <v>23691.368410163617</v>
      </c>
      <c r="M404" s="21">
        <f>(L404+Systeme!$S$17)/Systeme!$S$14</f>
        <v>11.845684205081808</v>
      </c>
      <c r="O404" s="8">
        <f>('DGL 4'!$P$15/'DGL 4'!$B$26)*(1-EXP(-'DGL 4'!$B$26*D404)) + ('DGL 4'!$P$16/'DGL 4'!$B$27)*(1-EXP(-'DGL 4'!$B$27*D404))+ ('DGL 4'!$P$17/'DGL 4'!$B$28)*(1-EXP(-'DGL 4'!$B$28*D404))</f>
        <v>144177.33914150851</v>
      </c>
      <c r="P404" s="21">
        <f>(O404+Systeme!$AA$17)/Systeme!$AA$14</f>
        <v>72.088669570754249</v>
      </c>
    </row>
    <row r="405" spans="1:16" x14ac:dyDescent="0.25">
      <c r="A405" s="4">
        <f t="shared" si="6"/>
        <v>403</v>
      </c>
      <c r="D405" s="19">
        <f>A405*0.001 *Systeme!$G$4</f>
        <v>40.300000000000004</v>
      </c>
      <c r="F405" s="8">
        <f>('DGL 4'!$P$3/'DGL 4'!$B$26)*(1-EXP(-'DGL 4'!$B$26*D405)) + ('DGL 4'!$P$4/'DGL 4'!$B$27)*(1-EXP(-'DGL 4'!$B$27*D405))+ ('DGL 4'!$P$5/'DGL 4'!$B$28)*(1-EXP(-'DGL 4'!$B$28*D405))</f>
        <v>-193046.19049442266</v>
      </c>
      <c r="G405" s="21">
        <f>(F405+Systeme!$C$17)/Systeme!$C$14</f>
        <v>3.4769047527886725</v>
      </c>
      <c r="I405" s="8">
        <f>('DGL 4'!$P$7/'DGL 4'!$B$26)*(1-EXP(-'DGL 4'!$B$26*D405)) + ('DGL 4'!$P$8/'DGL 4'!$B$27)*(1-EXP(-'DGL 4'!$B$27*D405))+ ('DGL 4'!$P$9/'DGL 4'!$B$28)*(1-EXP(-'DGL 4'!$B$28*D405))</f>
        <v>25033.665580879329</v>
      </c>
      <c r="J405" s="21">
        <f>(I405+Systeme!$K$17)/Systeme!$K$14</f>
        <v>12.516832790439665</v>
      </c>
      <c r="L405" s="8">
        <f>('DGL 4'!$P$11/'DGL 4'!$B$26)*(1-EXP(-'DGL 4'!$B$26*D405)) + ('DGL 4'!$P$12/'DGL 4'!$B$27)*(1-EXP(-'DGL 4'!$B$27*D405))+ ('DGL 4'!$P$13/'DGL 4'!$B$28)*(1-EXP(-'DGL 4'!$B$28*D405))</f>
        <v>23598.749838794494</v>
      </c>
      <c r="M405" s="21">
        <f>(L405+Systeme!$S$17)/Systeme!$S$14</f>
        <v>11.799374919397247</v>
      </c>
      <c r="O405" s="8">
        <f>('DGL 4'!$P$15/'DGL 4'!$B$26)*(1-EXP(-'DGL 4'!$B$26*D405)) + ('DGL 4'!$P$16/'DGL 4'!$B$27)*(1-EXP(-'DGL 4'!$B$27*D405))+ ('DGL 4'!$P$17/'DGL 4'!$B$28)*(1-EXP(-'DGL 4'!$B$28*D405))</f>
        <v>144413.77507474893</v>
      </c>
      <c r="P405" s="21">
        <f>(O405+Systeme!$AA$17)/Systeme!$AA$14</f>
        <v>72.20688753737447</v>
      </c>
    </row>
    <row r="406" spans="1:16" x14ac:dyDescent="0.25">
      <c r="A406" s="4">
        <f t="shared" si="6"/>
        <v>404</v>
      </c>
      <c r="D406" s="19">
        <f>A406*0.001 *Systeme!$G$4</f>
        <v>40.400000000000006</v>
      </c>
      <c r="F406" s="8">
        <f>('DGL 4'!$P$3/'DGL 4'!$B$26)*(1-EXP(-'DGL 4'!$B$26*D406)) + ('DGL 4'!$P$4/'DGL 4'!$B$27)*(1-EXP(-'DGL 4'!$B$27*D406))+ ('DGL 4'!$P$5/'DGL 4'!$B$28)*(1-EXP(-'DGL 4'!$B$28*D406))</f>
        <v>-193090.52242001522</v>
      </c>
      <c r="G406" s="21">
        <f>(F406+Systeme!$C$17)/Systeme!$C$14</f>
        <v>3.4547387899923923</v>
      </c>
      <c r="I406" s="8">
        <f>('DGL 4'!$P$7/'DGL 4'!$B$26)*(1-EXP(-'DGL 4'!$B$26*D406)) + ('DGL 4'!$P$8/'DGL 4'!$B$27)*(1-EXP(-'DGL 4'!$B$27*D406))+ ('DGL 4'!$P$9/'DGL 4'!$B$28)*(1-EXP(-'DGL 4'!$B$28*D406))</f>
        <v>24934.830712031122</v>
      </c>
      <c r="J406" s="21">
        <f>(I406+Systeme!$K$17)/Systeme!$K$14</f>
        <v>12.467415356015561</v>
      </c>
      <c r="L406" s="8">
        <f>('DGL 4'!$P$11/'DGL 4'!$B$26)*(1-EXP(-'DGL 4'!$B$26*D406)) + ('DGL 4'!$P$12/'DGL 4'!$B$27)*(1-EXP(-'DGL 4'!$B$27*D406))+ ('DGL 4'!$P$13/'DGL 4'!$B$28)*(1-EXP(-'DGL 4'!$B$28*D406))</f>
        <v>23506.405538186111</v>
      </c>
      <c r="M406" s="21">
        <f>(L406+Systeme!$S$17)/Systeme!$S$14</f>
        <v>11.753202769093056</v>
      </c>
      <c r="O406" s="8">
        <f>('DGL 4'!$P$15/'DGL 4'!$B$26)*(1-EXP(-'DGL 4'!$B$26*D406)) + ('DGL 4'!$P$16/'DGL 4'!$B$27)*(1-EXP(-'DGL 4'!$B$27*D406))+ ('DGL 4'!$P$17/'DGL 4'!$B$28)*(1-EXP(-'DGL 4'!$B$28*D406))</f>
        <v>144649.28616979806</v>
      </c>
      <c r="P406" s="21">
        <f>(O406+Systeme!$AA$17)/Systeme!$AA$14</f>
        <v>72.324643084899023</v>
      </c>
    </row>
    <row r="407" spans="1:16" x14ac:dyDescent="0.25">
      <c r="A407" s="4">
        <f t="shared" si="6"/>
        <v>405</v>
      </c>
      <c r="D407" s="19">
        <f>A407*0.001 *Systeme!$G$4</f>
        <v>40.5</v>
      </c>
      <c r="F407" s="8">
        <f>('DGL 4'!$P$3/'DGL 4'!$B$26)*(1-EXP(-'DGL 4'!$B$26*D407)) + ('DGL 4'!$P$4/'DGL 4'!$B$27)*(1-EXP(-'DGL 4'!$B$27*D407))+ ('DGL 4'!$P$5/'DGL 4'!$B$28)*(1-EXP(-'DGL 4'!$B$28*D407))</f>
        <v>-193134.51142611573</v>
      </c>
      <c r="G407" s="21">
        <f>(F407+Systeme!$C$17)/Systeme!$C$14</f>
        <v>3.4327442869421358</v>
      </c>
      <c r="I407" s="8">
        <f>('DGL 4'!$P$7/'DGL 4'!$B$26)*(1-EXP(-'DGL 4'!$B$26*D407)) + ('DGL 4'!$P$8/'DGL 4'!$B$27)*(1-EXP(-'DGL 4'!$B$27*D407))+ ('DGL 4'!$P$9/'DGL 4'!$B$28)*(1-EXP(-'DGL 4'!$B$28*D407))</f>
        <v>24836.300474844335</v>
      </c>
      <c r="J407" s="21">
        <f>(I407+Systeme!$K$17)/Systeme!$K$14</f>
        <v>12.418150237422168</v>
      </c>
      <c r="L407" s="8">
        <f>('DGL 4'!$P$11/'DGL 4'!$B$26)*(1-EXP(-'DGL 4'!$B$26*D407)) + ('DGL 4'!$P$12/'DGL 4'!$B$27)*(1-EXP(-'DGL 4'!$B$27*D407))+ ('DGL 4'!$P$13/'DGL 4'!$B$28)*(1-EXP(-'DGL 4'!$B$28*D407))</f>
        <v>23414.335780440539</v>
      </c>
      <c r="M407" s="21">
        <f>(L407+Systeme!$S$17)/Systeme!$S$14</f>
        <v>11.707167890220269</v>
      </c>
      <c r="O407" s="8">
        <f>('DGL 4'!$P$15/'DGL 4'!$B$26)*(1-EXP(-'DGL 4'!$B$26*D407)) + ('DGL 4'!$P$16/'DGL 4'!$B$27)*(1-EXP(-'DGL 4'!$B$27*D407))+ ('DGL 4'!$P$17/'DGL 4'!$B$28)*(1-EXP(-'DGL 4'!$B$28*D407))</f>
        <v>144883.8751708309</v>
      </c>
      <c r="P407" s="21">
        <f>(O407+Systeme!$AA$17)/Systeme!$AA$14</f>
        <v>72.441937585415445</v>
      </c>
    </row>
    <row r="408" spans="1:16" x14ac:dyDescent="0.25">
      <c r="A408" s="4">
        <f t="shared" si="6"/>
        <v>406</v>
      </c>
      <c r="D408" s="19">
        <f>A408*0.001 *Systeme!$G$4</f>
        <v>40.6</v>
      </c>
      <c r="F408" s="8">
        <f>('DGL 4'!$P$3/'DGL 4'!$B$26)*(1-EXP(-'DGL 4'!$B$26*D408)) + ('DGL 4'!$P$4/'DGL 4'!$B$27)*(1-EXP(-'DGL 4'!$B$27*D408))+ ('DGL 4'!$P$5/'DGL 4'!$B$28)*(1-EXP(-'DGL 4'!$B$28*D408))</f>
        <v>-193178.16062166172</v>
      </c>
      <c r="G408" s="21">
        <f>(F408+Systeme!$C$17)/Systeme!$C$14</f>
        <v>3.4109196891691389</v>
      </c>
      <c r="I408" s="8">
        <f>('DGL 4'!$P$7/'DGL 4'!$B$26)*(1-EXP(-'DGL 4'!$B$26*D408)) + ('DGL 4'!$P$8/'DGL 4'!$B$27)*(1-EXP(-'DGL 4'!$B$27*D408))+ ('DGL 4'!$P$9/'DGL 4'!$B$28)*(1-EXP(-'DGL 4'!$B$28*D408))</f>
        <v>24738.074976746939</v>
      </c>
      <c r="J408" s="21">
        <f>(I408+Systeme!$K$17)/Systeme!$K$14</f>
        <v>12.36903748837347</v>
      </c>
      <c r="L408" s="8">
        <f>('DGL 4'!$P$11/'DGL 4'!$B$26)*(1-EXP(-'DGL 4'!$B$26*D408)) + ('DGL 4'!$P$12/'DGL 4'!$B$27)*(1-EXP(-'DGL 4'!$B$27*D408))+ ('DGL 4'!$P$13/'DGL 4'!$B$28)*(1-EXP(-'DGL 4'!$B$28*D408))</f>
        <v>23322.54082025864</v>
      </c>
      <c r="M408" s="21">
        <f>(L408+Systeme!$S$17)/Systeme!$S$14</f>
        <v>11.661270410129321</v>
      </c>
      <c r="O408" s="8">
        <f>('DGL 4'!$P$15/'DGL 4'!$B$26)*(1-EXP(-'DGL 4'!$B$26*D408)) + ('DGL 4'!$P$16/'DGL 4'!$B$27)*(1-EXP(-'DGL 4'!$B$27*D408))+ ('DGL 4'!$P$17/'DGL 4'!$B$28)*(1-EXP(-'DGL 4'!$B$28*D408))</f>
        <v>145117.54482465622</v>
      </c>
      <c r="P408" s="21">
        <f>(O408+Systeme!$AA$17)/Systeme!$AA$14</f>
        <v>72.558772412328111</v>
      </c>
    </row>
    <row r="409" spans="1:16" x14ac:dyDescent="0.25">
      <c r="A409" s="4">
        <f t="shared" si="6"/>
        <v>407</v>
      </c>
      <c r="D409" s="19">
        <f>A409*0.001 *Systeme!$G$4</f>
        <v>40.700000000000003</v>
      </c>
      <c r="F409" s="8">
        <f>('DGL 4'!$P$3/'DGL 4'!$B$26)*(1-EXP(-'DGL 4'!$B$26*D409)) + ('DGL 4'!$P$4/'DGL 4'!$B$27)*(1-EXP(-'DGL 4'!$B$27*D409))+ ('DGL 4'!$P$5/'DGL 4'!$B$28)*(1-EXP(-'DGL 4'!$B$28*D409))</f>
        <v>-193221.47308455748</v>
      </c>
      <c r="G409" s="21">
        <f>(F409+Systeme!$C$17)/Systeme!$C$14</f>
        <v>3.3892634577212593</v>
      </c>
      <c r="I409" s="8">
        <f>('DGL 4'!$P$7/'DGL 4'!$B$26)*(1-EXP(-'DGL 4'!$B$26*D409)) + ('DGL 4'!$P$8/'DGL 4'!$B$27)*(1-EXP(-'DGL 4'!$B$27*D409))+ ('DGL 4'!$P$9/'DGL 4'!$B$28)*(1-EXP(-'DGL 4'!$B$28*D409))</f>
        <v>24640.154308820856</v>
      </c>
      <c r="J409" s="21">
        <f>(I409+Systeme!$K$17)/Systeme!$K$14</f>
        <v>12.320077154410429</v>
      </c>
      <c r="L409" s="8">
        <f>('DGL 4'!$P$11/'DGL 4'!$B$26)*(1-EXP(-'DGL 4'!$B$26*D409)) + ('DGL 4'!$P$12/'DGL 4'!$B$27)*(1-EXP(-'DGL 4'!$B$27*D409))+ ('DGL 4'!$P$13/'DGL 4'!$B$28)*(1-EXP(-'DGL 4'!$B$28*D409))</f>
        <v>23231.020895193418</v>
      </c>
      <c r="M409" s="21">
        <f>(L409+Systeme!$S$17)/Systeme!$S$14</f>
        <v>11.615510447596709</v>
      </c>
      <c r="O409" s="8">
        <f>('DGL 4'!$P$15/'DGL 4'!$B$26)*(1-EXP(-'DGL 4'!$B$26*D409)) + ('DGL 4'!$P$16/'DGL 4'!$B$27)*(1-EXP(-'DGL 4'!$B$27*D409))+ ('DGL 4'!$P$17/'DGL 4'!$B$28)*(1-EXP(-'DGL 4'!$B$28*D409))</f>
        <v>145350.29788054331</v>
      </c>
      <c r="P409" s="21">
        <f>(O409+Systeme!$AA$17)/Systeme!$AA$14</f>
        <v>72.675148940271654</v>
      </c>
    </row>
    <row r="410" spans="1:16" x14ac:dyDescent="0.25">
      <c r="A410" s="4">
        <f t="shared" si="6"/>
        <v>408</v>
      </c>
      <c r="D410" s="19">
        <f>A410*0.001 *Systeme!$G$4</f>
        <v>40.800000000000004</v>
      </c>
      <c r="F410" s="8">
        <f>('DGL 4'!$P$3/'DGL 4'!$B$26)*(1-EXP(-'DGL 4'!$B$26*D410)) + ('DGL 4'!$P$4/'DGL 4'!$B$27)*(1-EXP(-'DGL 4'!$B$27*D410))+ ('DGL 4'!$P$5/'DGL 4'!$B$28)*(1-EXP(-'DGL 4'!$B$28*D410))</f>
        <v>-193264.45186199917</v>
      </c>
      <c r="G410" s="21">
        <f>(F410+Systeme!$C$17)/Systeme!$C$14</f>
        <v>3.3677740690004141</v>
      </c>
      <c r="I410" s="8">
        <f>('DGL 4'!$P$7/'DGL 4'!$B$26)*(1-EXP(-'DGL 4'!$B$26*D410)) + ('DGL 4'!$P$8/'DGL 4'!$B$27)*(1-EXP(-'DGL 4'!$B$27*D410))+ ('DGL 4'!$P$9/'DGL 4'!$B$28)*(1-EXP(-'DGL 4'!$B$28*D410))</f>
        <v>24542.538546047101</v>
      </c>
      <c r="J410" s="21">
        <f>(I410+Systeme!$K$17)/Systeme!$K$14</f>
        <v>12.271269273023551</v>
      </c>
      <c r="L410" s="8">
        <f>('DGL 4'!$P$11/'DGL 4'!$B$26)*(1-EXP(-'DGL 4'!$B$26*D410)) + ('DGL 4'!$P$12/'DGL 4'!$B$27)*(1-EXP(-'DGL 4'!$B$27*D410))+ ('DGL 4'!$P$13/'DGL 4'!$B$28)*(1-EXP(-'DGL 4'!$B$28*D410))</f>
        <v>23139.776225900103</v>
      </c>
      <c r="M410" s="21">
        <f>(L410+Systeme!$S$17)/Systeme!$S$14</f>
        <v>11.569888112950052</v>
      </c>
      <c r="O410" s="8">
        <f>('DGL 4'!$P$15/'DGL 4'!$B$26)*(1-EXP(-'DGL 4'!$B$26*D410)) + ('DGL 4'!$P$16/'DGL 4'!$B$27)*(1-EXP(-'DGL 4'!$B$27*D410))+ ('DGL 4'!$P$17/'DGL 4'!$B$28)*(1-EXP(-'DGL 4'!$B$28*D410))</f>
        <v>145582.13709005204</v>
      </c>
      <c r="P410" s="21">
        <f>(O410+Systeme!$AA$17)/Systeme!$AA$14</f>
        <v>72.791068545026022</v>
      </c>
    </row>
    <row r="411" spans="1:16" x14ac:dyDescent="0.25">
      <c r="A411" s="4">
        <f t="shared" si="6"/>
        <v>409</v>
      </c>
      <c r="D411" s="19">
        <f>A411*0.001 *Systeme!$G$4</f>
        <v>40.900000000000006</v>
      </c>
      <c r="F411" s="8">
        <f>('DGL 4'!$P$3/'DGL 4'!$B$26)*(1-EXP(-'DGL 4'!$B$26*D411)) + ('DGL 4'!$P$4/'DGL 4'!$B$27)*(1-EXP(-'DGL 4'!$B$27*D411))+ ('DGL 4'!$P$5/'DGL 4'!$B$28)*(1-EXP(-'DGL 4'!$B$28*D411))</f>
        <v>-193307.09997079594</v>
      </c>
      <c r="G411" s="21">
        <f>(F411+Systeme!$C$17)/Systeme!$C$14</f>
        <v>3.3464500146020293</v>
      </c>
      <c r="I411" s="8">
        <f>('DGL 4'!$P$7/'DGL 4'!$B$26)*(1-EXP(-'DGL 4'!$B$26*D411)) + ('DGL 4'!$P$8/'DGL 4'!$B$27)*(1-EXP(-'DGL 4'!$B$27*D411))+ ('DGL 4'!$P$9/'DGL 4'!$B$28)*(1-EXP(-'DGL 4'!$B$28*D411))</f>
        <v>24445.227747547498</v>
      </c>
      <c r="J411" s="21">
        <f>(I411+Systeme!$K$17)/Systeme!$K$14</f>
        <v>12.222613873773749</v>
      </c>
      <c r="L411" s="8">
        <f>('DGL 4'!$P$11/'DGL 4'!$B$26)*(1-EXP(-'DGL 4'!$B$26*D411)) + ('DGL 4'!$P$12/'DGL 4'!$B$27)*(1-EXP(-'DGL 4'!$B$27*D411))+ ('DGL 4'!$P$13/'DGL 4'!$B$28)*(1-EXP(-'DGL 4'!$B$28*D411))</f>
        <v>23048.807016383187</v>
      </c>
      <c r="M411" s="21">
        <f>(L411+Systeme!$S$17)/Systeme!$S$14</f>
        <v>11.524403508191593</v>
      </c>
      <c r="O411" s="8">
        <f>('DGL 4'!$P$15/'DGL 4'!$B$26)*(1-EXP(-'DGL 4'!$B$26*D411)) + ('DGL 4'!$P$16/'DGL 4'!$B$27)*(1-EXP(-'DGL 4'!$B$27*D411))+ ('DGL 4'!$P$17/'DGL 4'!$B$28)*(1-EXP(-'DGL 4'!$B$28*D411))</f>
        <v>145813.06520686534</v>
      </c>
      <c r="P411" s="21">
        <f>(O411+Systeme!$AA$17)/Systeme!$AA$14</f>
        <v>72.906532603432666</v>
      </c>
    </row>
    <row r="412" spans="1:16" x14ac:dyDescent="0.25">
      <c r="A412" s="4">
        <f t="shared" si="6"/>
        <v>410</v>
      </c>
      <c r="D412" s="19">
        <f>A412*0.001 *Systeme!$G$4</f>
        <v>41</v>
      </c>
      <c r="F412" s="8">
        <f>('DGL 4'!$P$3/'DGL 4'!$B$26)*(1-EXP(-'DGL 4'!$B$26*D412)) + ('DGL 4'!$P$4/'DGL 4'!$B$27)*(1-EXP(-'DGL 4'!$B$27*D412))+ ('DGL 4'!$P$5/'DGL 4'!$B$28)*(1-EXP(-'DGL 4'!$B$28*D412))</f>
        <v>-193349.42039768843</v>
      </c>
      <c r="G412" s="21">
        <f>(F412+Systeme!$C$17)/Systeme!$C$14</f>
        <v>3.3252898011557845</v>
      </c>
      <c r="I412" s="8">
        <f>('DGL 4'!$P$7/'DGL 4'!$B$26)*(1-EXP(-'DGL 4'!$B$26*D412)) + ('DGL 4'!$P$8/'DGL 4'!$B$27)*(1-EXP(-'DGL 4'!$B$27*D412))+ ('DGL 4'!$P$9/'DGL 4'!$B$28)*(1-EXP(-'DGL 4'!$B$28*D412))</f>
        <v>24348.221956824244</v>
      </c>
      <c r="J412" s="21">
        <f>(I412+Systeme!$K$17)/Systeme!$K$14</f>
        <v>12.174110978412122</v>
      </c>
      <c r="L412" s="8">
        <f>('DGL 4'!$P$11/'DGL 4'!$B$26)*(1-EXP(-'DGL 4'!$B$26*D412)) + ('DGL 4'!$P$12/'DGL 4'!$B$27)*(1-EXP(-'DGL 4'!$B$27*D412))+ ('DGL 4'!$P$13/'DGL 4'!$B$28)*(1-EXP(-'DGL 4'!$B$28*D412))</f>
        <v>22958.113454240869</v>
      </c>
      <c r="M412" s="21">
        <f>(L412+Systeme!$S$17)/Systeme!$S$14</f>
        <v>11.479056727120435</v>
      </c>
      <c r="O412" s="8">
        <f>('DGL 4'!$P$15/'DGL 4'!$B$26)*(1-EXP(-'DGL 4'!$B$26*D412)) + ('DGL 4'!$P$16/'DGL 4'!$B$27)*(1-EXP(-'DGL 4'!$B$27*D412))+ ('DGL 4'!$P$17/'DGL 4'!$B$28)*(1-EXP(-'DGL 4'!$B$28*D412))</f>
        <v>146043.08498662335</v>
      </c>
      <c r="P412" s="21">
        <f>(O412+Systeme!$AA$17)/Systeme!$AA$14</f>
        <v>73.021542493311671</v>
      </c>
    </row>
    <row r="413" spans="1:16" x14ac:dyDescent="0.25">
      <c r="A413" s="4">
        <f t="shared" si="6"/>
        <v>411</v>
      </c>
      <c r="D413" s="19">
        <f>A413*0.001 *Systeme!$G$4</f>
        <v>41.1</v>
      </c>
      <c r="F413" s="8">
        <f>('DGL 4'!$P$3/'DGL 4'!$B$26)*(1-EXP(-'DGL 4'!$B$26*D413)) + ('DGL 4'!$P$4/'DGL 4'!$B$27)*(1-EXP(-'DGL 4'!$B$27*D413))+ ('DGL 4'!$P$5/'DGL 4'!$B$28)*(1-EXP(-'DGL 4'!$B$28*D413))</f>
        <v>-193391.41609966289</v>
      </c>
      <c r="G413" s="21">
        <f>(F413+Systeme!$C$17)/Systeme!$C$14</f>
        <v>3.3042919501685537</v>
      </c>
      <c r="I413" s="8">
        <f>('DGL 4'!$P$7/'DGL 4'!$B$26)*(1-EXP(-'DGL 4'!$B$26*D413)) + ('DGL 4'!$P$8/'DGL 4'!$B$27)*(1-EXP(-'DGL 4'!$B$27*D413))+ ('DGL 4'!$P$9/'DGL 4'!$B$28)*(1-EXP(-'DGL 4'!$B$28*D413))</f>
        <v>24251.521201995696</v>
      </c>
      <c r="J413" s="21">
        <f>(I413+Systeme!$K$17)/Systeme!$K$14</f>
        <v>12.125760600997848</v>
      </c>
      <c r="L413" s="8">
        <f>('DGL 4'!$P$11/'DGL 4'!$B$26)*(1-EXP(-'DGL 4'!$B$26*D413)) + ('DGL 4'!$P$12/'DGL 4'!$B$27)*(1-EXP(-'DGL 4'!$B$27*D413))+ ('DGL 4'!$P$13/'DGL 4'!$B$28)*(1-EXP(-'DGL 4'!$B$28*D413))</f>
        <v>22867.695710906119</v>
      </c>
      <c r="M413" s="21">
        <f>(L413+Systeme!$S$17)/Systeme!$S$14</f>
        <v>11.43384785545306</v>
      </c>
      <c r="O413" s="8">
        <f>('DGL 4'!$P$15/'DGL 4'!$B$26)*(1-EXP(-'DGL 4'!$B$26*D413)) + ('DGL 4'!$P$16/'DGL 4'!$B$27)*(1-EXP(-'DGL 4'!$B$27*D413))+ ('DGL 4'!$P$17/'DGL 4'!$B$28)*(1-EXP(-'DGL 4'!$B$28*D413))</f>
        <v>146272.19918676108</v>
      </c>
      <c r="P413" s="21">
        <f>(O413+Systeme!$AA$17)/Systeme!$AA$14</f>
        <v>73.136099593380536</v>
      </c>
    </row>
    <row r="414" spans="1:16" x14ac:dyDescent="0.25">
      <c r="A414" s="4">
        <f t="shared" si="6"/>
        <v>412</v>
      </c>
      <c r="D414" s="19">
        <f>A414*0.001 *Systeme!$G$4</f>
        <v>41.2</v>
      </c>
      <c r="F414" s="8">
        <f>('DGL 4'!$P$3/'DGL 4'!$B$26)*(1-EXP(-'DGL 4'!$B$26*D414)) + ('DGL 4'!$P$4/'DGL 4'!$B$27)*(1-EXP(-'DGL 4'!$B$27*D414))+ ('DGL 4'!$P$5/'DGL 4'!$B$28)*(1-EXP(-'DGL 4'!$B$28*D414))</f>
        <v>-193433.09000426275</v>
      </c>
      <c r="G414" s="21">
        <f>(F414+Systeme!$C$17)/Systeme!$C$14</f>
        <v>3.2834549978686263</v>
      </c>
      <c r="I414" s="8">
        <f>('DGL 4'!$P$7/'DGL 4'!$B$26)*(1-EXP(-'DGL 4'!$B$26*D414)) + ('DGL 4'!$P$8/'DGL 4'!$B$27)*(1-EXP(-'DGL 4'!$B$27*D414))+ ('DGL 4'!$P$9/'DGL 4'!$B$28)*(1-EXP(-'DGL 4'!$B$28*D414))</f>
        <v>24155.125496029883</v>
      </c>
      <c r="J414" s="21">
        <f>(I414+Systeme!$K$17)/Systeme!$K$14</f>
        <v>12.077562748014941</v>
      </c>
      <c r="L414" s="8">
        <f>('DGL 4'!$P$11/'DGL 4'!$B$26)*(1-EXP(-'DGL 4'!$B$26*D414)) + ('DGL 4'!$P$12/'DGL 4'!$B$27)*(1-EXP(-'DGL 4'!$B$27*D414))+ ('DGL 4'!$P$13/'DGL 4'!$B$28)*(1-EXP(-'DGL 4'!$B$28*D414))</f>
        <v>22777.553941885097</v>
      </c>
      <c r="M414" s="21">
        <f>(L414+Systeme!$S$17)/Systeme!$S$14</f>
        <v>11.388776970942548</v>
      </c>
      <c r="O414" s="8">
        <f>('DGL 4'!$P$15/'DGL 4'!$B$26)*(1-EXP(-'DGL 4'!$B$26*D414)) + ('DGL 4'!$P$16/'DGL 4'!$B$27)*(1-EXP(-'DGL 4'!$B$27*D414))+ ('DGL 4'!$P$17/'DGL 4'!$B$28)*(1-EXP(-'DGL 4'!$B$28*D414))</f>
        <v>146500.41056634783</v>
      </c>
      <c r="P414" s="21">
        <f>(O414+Systeme!$AA$17)/Systeme!$AA$14</f>
        <v>73.250205283173912</v>
      </c>
    </row>
    <row r="415" spans="1:16" x14ac:dyDescent="0.25">
      <c r="A415" s="4">
        <f t="shared" si="6"/>
        <v>413</v>
      </c>
      <c r="D415" s="19">
        <f>A415*0.001 *Systeme!$G$4</f>
        <v>41.300000000000004</v>
      </c>
      <c r="F415" s="8">
        <f>('DGL 4'!$P$3/'DGL 4'!$B$26)*(1-EXP(-'DGL 4'!$B$26*D415)) + ('DGL 4'!$P$4/'DGL 4'!$B$27)*(1-EXP(-'DGL 4'!$B$27*D415))+ ('DGL 4'!$P$5/'DGL 4'!$B$28)*(1-EXP(-'DGL 4'!$B$28*D415))</f>
        <v>-193474.44500989644</v>
      </c>
      <c r="G415" s="21">
        <f>(F415+Systeme!$C$17)/Systeme!$C$14</f>
        <v>3.2627774950517776</v>
      </c>
      <c r="I415" s="8">
        <f>('DGL 4'!$P$7/'DGL 4'!$B$26)*(1-EXP(-'DGL 4'!$B$26*D415)) + ('DGL 4'!$P$8/'DGL 4'!$B$27)*(1-EXP(-'DGL 4'!$B$27*D415))+ ('DGL 4'!$P$9/'DGL 4'!$B$28)*(1-EXP(-'DGL 4'!$B$28*D415))</f>
        <v>24059.034836975043</v>
      </c>
      <c r="J415" s="21">
        <f>(I415+Systeme!$K$17)/Systeme!$K$14</f>
        <v>12.029517418487522</v>
      </c>
      <c r="L415" s="8">
        <f>('DGL 4'!$P$11/'DGL 4'!$B$26)*(1-EXP(-'DGL 4'!$B$26*D415)) + ('DGL 4'!$P$12/'DGL 4'!$B$27)*(1-EXP(-'DGL 4'!$B$27*D415))+ ('DGL 4'!$P$13/'DGL 4'!$B$28)*(1-EXP(-'DGL 4'!$B$28*D415))</f>
        <v>22687.688286992576</v>
      </c>
      <c r="M415" s="21">
        <f>(L415+Systeme!$S$17)/Systeme!$S$14</f>
        <v>11.343844143496288</v>
      </c>
      <c r="O415" s="8">
        <f>('DGL 4'!$P$15/'DGL 4'!$B$26)*(1-EXP(-'DGL 4'!$B$26*D415)) + ('DGL 4'!$P$16/'DGL 4'!$B$27)*(1-EXP(-'DGL 4'!$B$27*D415))+ ('DGL 4'!$P$17/'DGL 4'!$B$28)*(1-EXP(-'DGL 4'!$B$28*D415))</f>
        <v>146727.72188592886</v>
      </c>
      <c r="P415" s="21">
        <f>(O415+Systeme!$AA$17)/Systeme!$AA$14</f>
        <v>73.363860942964422</v>
      </c>
    </row>
    <row r="416" spans="1:16" x14ac:dyDescent="0.25">
      <c r="A416" s="4">
        <f t="shared" si="6"/>
        <v>414</v>
      </c>
      <c r="D416" s="19">
        <f>A416*0.001 *Systeme!$G$4</f>
        <v>41.400000000000006</v>
      </c>
      <c r="F416" s="8">
        <f>('DGL 4'!$P$3/'DGL 4'!$B$26)*(1-EXP(-'DGL 4'!$B$26*D416)) + ('DGL 4'!$P$4/'DGL 4'!$B$27)*(1-EXP(-'DGL 4'!$B$27*D416))+ ('DGL 4'!$P$5/'DGL 4'!$B$28)*(1-EXP(-'DGL 4'!$B$28*D416))</f>
        <v>-193515.48398614203</v>
      </c>
      <c r="G416" s="21">
        <f>(F416+Systeme!$C$17)/Systeme!$C$14</f>
        <v>3.2422580069289832</v>
      </c>
      <c r="I416" s="8">
        <f>('DGL 4'!$P$7/'DGL 4'!$B$26)*(1-EXP(-'DGL 4'!$B$26*D416)) + ('DGL 4'!$P$8/'DGL 4'!$B$27)*(1-EXP(-'DGL 4'!$B$27*D416))+ ('DGL 4'!$P$9/'DGL 4'!$B$28)*(1-EXP(-'DGL 4'!$B$28*D416))</f>
        <v>23963.249208187452</v>
      </c>
      <c r="J416" s="21">
        <f>(I416+Systeme!$K$17)/Systeme!$K$14</f>
        <v>11.981624604093726</v>
      </c>
      <c r="L416" s="8">
        <f>('DGL 4'!$P$11/'DGL 4'!$B$26)*(1-EXP(-'DGL 4'!$B$26*D416)) + ('DGL 4'!$P$12/'DGL 4'!$B$27)*(1-EXP(-'DGL 4'!$B$27*D416))+ ('DGL 4'!$P$13/'DGL 4'!$B$28)*(1-EXP(-'DGL 4'!$B$28*D416))</f>
        <v>22598.098870584799</v>
      </c>
      <c r="M416" s="21">
        <f>(L416+Systeme!$S$17)/Systeme!$S$14</f>
        <v>11.2990494352924</v>
      </c>
      <c r="O416" s="8">
        <f>('DGL 4'!$P$15/'DGL 4'!$B$26)*(1-EXP(-'DGL 4'!$B$26*D416)) + ('DGL 4'!$P$16/'DGL 4'!$B$27)*(1-EXP(-'DGL 4'!$B$27*D416))+ ('DGL 4'!$P$17/'DGL 4'!$B$28)*(1-EXP(-'DGL 4'!$B$28*D416))</f>
        <v>146954.13590736987</v>
      </c>
      <c r="P416" s="21">
        <f>(O416+Systeme!$AA$17)/Systeme!$AA$14</f>
        <v>73.477067953684937</v>
      </c>
    </row>
    <row r="417" spans="1:16" x14ac:dyDescent="0.25">
      <c r="A417" s="4">
        <f t="shared" si="6"/>
        <v>415</v>
      </c>
      <c r="D417" s="19">
        <f>A417*0.001 *Systeme!$G$4</f>
        <v>41.5</v>
      </c>
      <c r="F417" s="8">
        <f>('DGL 4'!$P$3/'DGL 4'!$B$26)*(1-EXP(-'DGL 4'!$B$26*D417)) + ('DGL 4'!$P$4/'DGL 4'!$B$27)*(1-EXP(-'DGL 4'!$B$27*D417))+ ('DGL 4'!$P$5/'DGL 4'!$B$28)*(1-EXP(-'DGL 4'!$B$28*D417))</f>
        <v>-193556.20977404868</v>
      </c>
      <c r="G417" s="21">
        <f>(F417+Systeme!$C$17)/Systeme!$C$14</f>
        <v>3.2218951129756608</v>
      </c>
      <c r="I417" s="8">
        <f>('DGL 4'!$P$7/'DGL 4'!$B$26)*(1-EXP(-'DGL 4'!$B$26*D417)) + ('DGL 4'!$P$8/'DGL 4'!$B$27)*(1-EXP(-'DGL 4'!$B$27*D417))+ ('DGL 4'!$P$9/'DGL 4'!$B$28)*(1-EXP(-'DGL 4'!$B$28*D417))</f>
        <v>23867.768578556104</v>
      </c>
      <c r="J417" s="21">
        <f>(I417+Systeme!$K$17)/Systeme!$K$14</f>
        <v>11.933884289278053</v>
      </c>
      <c r="L417" s="8">
        <f>('DGL 4'!$P$11/'DGL 4'!$B$26)*(1-EXP(-'DGL 4'!$B$26*D417)) + ('DGL 4'!$P$12/'DGL 4'!$B$27)*(1-EXP(-'DGL 4'!$B$27*D417))+ ('DGL 4'!$P$13/'DGL 4'!$B$28)*(1-EXP(-'DGL 4'!$B$28*D417))</f>
        <v>22508.785801789054</v>
      </c>
      <c r="M417" s="21">
        <f>(L417+Systeme!$S$17)/Systeme!$S$14</f>
        <v>11.254392900894526</v>
      </c>
      <c r="O417" s="8">
        <f>('DGL 4'!$P$15/'DGL 4'!$B$26)*(1-EXP(-'DGL 4'!$B$26*D417)) + ('DGL 4'!$P$16/'DGL 4'!$B$27)*(1-EXP(-'DGL 4'!$B$27*D417))+ ('DGL 4'!$P$17/'DGL 4'!$B$28)*(1-EXP(-'DGL 4'!$B$28*D417))</f>
        <v>147179.65539370352</v>
      </c>
      <c r="P417" s="21">
        <f>(O417+Systeme!$AA$17)/Systeme!$AA$14</f>
        <v>73.589827696851756</v>
      </c>
    </row>
    <row r="418" spans="1:16" x14ac:dyDescent="0.25">
      <c r="A418" s="4">
        <f t="shared" si="6"/>
        <v>416</v>
      </c>
      <c r="D418" s="19">
        <f>A418*0.001 *Systeme!$G$4</f>
        <v>41.6</v>
      </c>
      <c r="F418" s="8">
        <f>('DGL 4'!$P$3/'DGL 4'!$B$26)*(1-EXP(-'DGL 4'!$B$26*D418)) + ('DGL 4'!$P$4/'DGL 4'!$B$27)*(1-EXP(-'DGL 4'!$B$27*D418))+ ('DGL 4'!$P$5/'DGL 4'!$B$28)*(1-EXP(-'DGL 4'!$B$28*D418))</f>
        <v>-193596.62518643451</v>
      </c>
      <c r="G418" s="21">
        <f>(F418+Systeme!$C$17)/Systeme!$C$14</f>
        <v>3.201687406782745</v>
      </c>
      <c r="I418" s="8">
        <f>('DGL 4'!$P$7/'DGL 4'!$B$26)*(1-EXP(-'DGL 4'!$B$26*D418)) + ('DGL 4'!$P$8/'DGL 4'!$B$27)*(1-EXP(-'DGL 4'!$B$27*D418))+ ('DGL 4'!$P$9/'DGL 4'!$B$28)*(1-EXP(-'DGL 4'!$B$28*D418))</f>
        <v>23772.592902725213</v>
      </c>
      <c r="J418" s="21">
        <f>(I418+Systeme!$K$17)/Systeme!$K$14</f>
        <v>11.886296451362607</v>
      </c>
      <c r="L418" s="8">
        <f>('DGL 4'!$P$11/'DGL 4'!$B$26)*(1-EXP(-'DGL 4'!$B$26*D418)) + ('DGL 4'!$P$12/'DGL 4'!$B$27)*(1-EXP(-'DGL 4'!$B$27*D418))+ ('DGL 4'!$P$13/'DGL 4'!$B$28)*(1-EXP(-'DGL 4'!$B$28*D418))</f>
        <v>22419.74917473094</v>
      </c>
      <c r="M418" s="21">
        <f>(L418+Systeme!$S$17)/Systeme!$S$14</f>
        <v>11.209874587365469</v>
      </c>
      <c r="O418" s="8">
        <f>('DGL 4'!$P$15/'DGL 4'!$B$26)*(1-EXP(-'DGL 4'!$B$26*D418)) + ('DGL 4'!$P$16/'DGL 4'!$B$27)*(1-EXP(-'DGL 4'!$B$27*D418))+ ('DGL 4'!$P$17/'DGL 4'!$B$28)*(1-EXP(-'DGL 4'!$B$28*D418))</f>
        <v>147404.28310897839</v>
      </c>
      <c r="P418" s="21">
        <f>(O418+Systeme!$AA$17)/Systeme!$AA$14</f>
        <v>73.702141554489188</v>
      </c>
    </row>
    <row r="419" spans="1:16" x14ac:dyDescent="0.25">
      <c r="A419" s="4">
        <f t="shared" si="6"/>
        <v>417</v>
      </c>
      <c r="D419" s="19">
        <f>A419*0.001 *Systeme!$G$4</f>
        <v>41.699999999999996</v>
      </c>
      <c r="F419" s="8">
        <f>('DGL 4'!$P$3/'DGL 4'!$B$26)*(1-EXP(-'DGL 4'!$B$26*D419)) + ('DGL 4'!$P$4/'DGL 4'!$B$27)*(1-EXP(-'DGL 4'!$B$27*D419))+ ('DGL 4'!$P$5/'DGL 4'!$B$28)*(1-EXP(-'DGL 4'!$B$28*D419))</f>
        <v>-193636.73300818194</v>
      </c>
      <c r="G419" s="21">
        <f>(F419+Systeme!$C$17)/Systeme!$C$14</f>
        <v>3.1816334959090309</v>
      </c>
      <c r="I419" s="8">
        <f>('DGL 4'!$P$7/'DGL 4'!$B$26)*(1-EXP(-'DGL 4'!$B$26*D419)) + ('DGL 4'!$P$8/'DGL 4'!$B$27)*(1-EXP(-'DGL 4'!$B$27*D419))+ ('DGL 4'!$P$9/'DGL 4'!$B$28)*(1-EXP(-'DGL 4'!$B$28*D419))</f>
        <v>23677.722121313593</v>
      </c>
      <c r="J419" s="21">
        <f>(I419+Systeme!$K$17)/Systeme!$K$14</f>
        <v>11.838861060656797</v>
      </c>
      <c r="L419" s="8">
        <f>('DGL 4'!$P$11/'DGL 4'!$B$26)*(1-EXP(-'DGL 4'!$B$26*D419)) + ('DGL 4'!$P$12/'DGL 4'!$B$27)*(1-EXP(-'DGL 4'!$B$27*D419))+ ('DGL 4'!$P$13/'DGL 4'!$B$28)*(1-EXP(-'DGL 4'!$B$28*D419))</f>
        <v>22330.989068758645</v>
      </c>
      <c r="M419" s="21">
        <f>(L419+Systeme!$S$17)/Systeme!$S$14</f>
        <v>11.165494534379322</v>
      </c>
      <c r="O419" s="8">
        <f>('DGL 4'!$P$15/'DGL 4'!$B$26)*(1-EXP(-'DGL 4'!$B$26*D419)) + ('DGL 4'!$P$16/'DGL 4'!$B$27)*(1-EXP(-'DGL 4'!$B$27*D419))+ ('DGL 4'!$P$17/'DGL 4'!$B$28)*(1-EXP(-'DGL 4'!$B$28*D419))</f>
        <v>147628.02181810973</v>
      </c>
      <c r="P419" s="21">
        <f>(O419+Systeme!$AA$17)/Systeme!$AA$14</f>
        <v>73.814010909054872</v>
      </c>
    </row>
    <row r="420" spans="1:16" x14ac:dyDescent="0.25">
      <c r="A420" s="4">
        <f t="shared" si="6"/>
        <v>418</v>
      </c>
      <c r="D420" s="19">
        <f>A420*0.001 *Systeme!$G$4</f>
        <v>41.8</v>
      </c>
      <c r="F420" s="8">
        <f>('DGL 4'!$P$3/'DGL 4'!$B$26)*(1-EXP(-'DGL 4'!$B$26*D420)) + ('DGL 4'!$P$4/'DGL 4'!$B$27)*(1-EXP(-'DGL 4'!$B$27*D420))+ ('DGL 4'!$P$5/'DGL 4'!$B$28)*(1-EXP(-'DGL 4'!$B$28*D420))</f>
        <v>-193676.5359965293</v>
      </c>
      <c r="G420" s="21">
        <f>(F420+Systeme!$C$17)/Systeme!$C$14</f>
        <v>3.1617320017353485</v>
      </c>
      <c r="I420" s="8">
        <f>('DGL 4'!$P$7/'DGL 4'!$B$26)*(1-EXP(-'DGL 4'!$B$26*D420)) + ('DGL 4'!$P$8/'DGL 4'!$B$27)*(1-EXP(-'DGL 4'!$B$27*D420))+ ('DGL 4'!$P$9/'DGL 4'!$B$28)*(1-EXP(-'DGL 4'!$B$28*D420))</f>
        <v>23583.156161131483</v>
      </c>
      <c r="J420" s="21">
        <f>(I420+Systeme!$K$17)/Systeme!$K$14</f>
        <v>11.791578080565742</v>
      </c>
      <c r="L420" s="8">
        <f>('DGL 4'!$P$11/'DGL 4'!$B$26)*(1-EXP(-'DGL 4'!$B$26*D420)) + ('DGL 4'!$P$12/'DGL 4'!$B$27)*(1-EXP(-'DGL 4'!$B$27*D420))+ ('DGL 4'!$P$13/'DGL 4'!$B$28)*(1-EXP(-'DGL 4'!$B$28*D420))</f>
        <v>22242.505548664602</v>
      </c>
      <c r="M420" s="21">
        <f>(L420+Systeme!$S$17)/Systeme!$S$14</f>
        <v>11.121252774332302</v>
      </c>
      <c r="O420" s="8">
        <f>('DGL 4'!$P$15/'DGL 4'!$B$26)*(1-EXP(-'DGL 4'!$B$26*D420)) + ('DGL 4'!$P$16/'DGL 4'!$B$27)*(1-EXP(-'DGL 4'!$B$27*D420))+ ('DGL 4'!$P$17/'DGL 4'!$B$28)*(1-EXP(-'DGL 4'!$B$28*D420))</f>
        <v>147850.87428673322</v>
      </c>
      <c r="P420" s="21">
        <f>(O420+Systeme!$AA$17)/Systeme!$AA$14</f>
        <v>73.925437143366608</v>
      </c>
    </row>
    <row r="421" spans="1:16" x14ac:dyDescent="0.25">
      <c r="A421" s="4">
        <f t="shared" si="6"/>
        <v>419</v>
      </c>
      <c r="D421" s="19">
        <f>A421*0.001 *Systeme!$G$4</f>
        <v>41.9</v>
      </c>
      <c r="F421" s="8">
        <f>('DGL 4'!$P$3/'DGL 4'!$B$26)*(1-EXP(-'DGL 4'!$B$26*D421)) + ('DGL 4'!$P$4/'DGL 4'!$B$27)*(1-EXP(-'DGL 4'!$B$27*D421))+ ('DGL 4'!$P$5/'DGL 4'!$B$28)*(1-EXP(-'DGL 4'!$B$28*D421))</f>
        <v>-193716.0368813595</v>
      </c>
      <c r="G421" s="21">
        <f>(F421+Systeme!$C$17)/Systeme!$C$14</f>
        <v>3.1419815593202509</v>
      </c>
      <c r="I421" s="8">
        <f>('DGL 4'!$P$7/'DGL 4'!$B$26)*(1-EXP(-'DGL 4'!$B$26*D421)) + ('DGL 4'!$P$8/'DGL 4'!$B$27)*(1-EXP(-'DGL 4'!$B$27*D421))+ ('DGL 4'!$P$9/'DGL 4'!$B$28)*(1-EXP(-'DGL 4'!$B$28*D421))</f>
        <v>23488.89493539487</v>
      </c>
      <c r="J421" s="21">
        <f>(I421+Systeme!$K$17)/Systeme!$K$14</f>
        <v>11.744447467697436</v>
      </c>
      <c r="L421" s="8">
        <f>('DGL 4'!$P$11/'DGL 4'!$B$26)*(1-EXP(-'DGL 4'!$B$26*D421)) + ('DGL 4'!$P$12/'DGL 4'!$B$27)*(1-EXP(-'DGL 4'!$B$27*D421))+ ('DGL 4'!$P$13/'DGL 4'!$B$28)*(1-EXP(-'DGL 4'!$B$28*D421))</f>
        <v>22154.298664904403</v>
      </c>
      <c r="M421" s="21">
        <f>(L421+Systeme!$S$17)/Systeme!$S$14</f>
        <v>11.077149332452201</v>
      </c>
      <c r="O421" s="8">
        <f>('DGL 4'!$P$15/'DGL 4'!$B$26)*(1-EXP(-'DGL 4'!$B$26*D421)) + ('DGL 4'!$P$16/'DGL 4'!$B$27)*(1-EXP(-'DGL 4'!$B$27*D421))+ ('DGL 4'!$P$17/'DGL 4'!$B$28)*(1-EXP(-'DGL 4'!$B$28*D421))</f>
        <v>148072.84328106028</v>
      </c>
      <c r="P421" s="21">
        <f>(O421+Systeme!$AA$17)/Systeme!$AA$14</f>
        <v>74.036421640530136</v>
      </c>
    </row>
    <row r="422" spans="1:16" x14ac:dyDescent="0.25">
      <c r="A422" s="4">
        <f t="shared" si="6"/>
        <v>420</v>
      </c>
      <c r="D422" s="19">
        <f>A422*0.001 *Systeme!$G$4</f>
        <v>42</v>
      </c>
      <c r="F422" s="8">
        <f>('DGL 4'!$P$3/'DGL 4'!$B$26)*(1-EXP(-'DGL 4'!$B$26*D422)) + ('DGL 4'!$P$4/'DGL 4'!$B$27)*(1-EXP(-'DGL 4'!$B$27*D422))+ ('DGL 4'!$P$5/'DGL 4'!$B$28)*(1-EXP(-'DGL 4'!$B$28*D422))</f>
        <v>-193755.23836548577</v>
      </c>
      <c r="G422" s="21">
        <f>(F422+Systeme!$C$17)/Systeme!$C$14</f>
        <v>3.1223808172571155</v>
      </c>
      <c r="I422" s="8">
        <f>('DGL 4'!$P$7/'DGL 4'!$B$26)*(1-EXP(-'DGL 4'!$B$26*D422)) + ('DGL 4'!$P$8/'DGL 4'!$B$27)*(1-EXP(-'DGL 4'!$B$27*D422))+ ('DGL 4'!$P$9/'DGL 4'!$B$28)*(1-EXP(-'DGL 4'!$B$28*D422))</f>
        <v>23394.938343936985</v>
      </c>
      <c r="J422" s="21">
        <f>(I422+Systeme!$K$17)/Systeme!$K$14</f>
        <v>11.697469171968493</v>
      </c>
      <c r="L422" s="8">
        <f>('DGL 4'!$P$11/'DGL 4'!$B$26)*(1-EXP(-'DGL 4'!$B$26*D422)) + ('DGL 4'!$P$12/'DGL 4'!$B$27)*(1-EXP(-'DGL 4'!$B$27*D422))+ ('DGL 4'!$P$13/'DGL 4'!$B$28)*(1-EXP(-'DGL 4'!$B$28*D422))</f>
        <v>22066.368453812989</v>
      </c>
      <c r="M422" s="21">
        <f>(L422+Systeme!$S$17)/Systeme!$S$14</f>
        <v>11.033184226906494</v>
      </c>
      <c r="O422" s="8">
        <f>('DGL 4'!$P$15/'DGL 4'!$B$26)*(1-EXP(-'DGL 4'!$B$26*D422)) + ('DGL 4'!$P$16/'DGL 4'!$B$27)*(1-EXP(-'DGL 4'!$B$27*D422))+ ('DGL 4'!$P$17/'DGL 4'!$B$28)*(1-EXP(-'DGL 4'!$B$28*D422))</f>
        <v>148293.93156773582</v>
      </c>
      <c r="P422" s="21">
        <f>(O422+Systeme!$AA$17)/Systeme!$AA$14</f>
        <v>74.146965783867913</v>
      </c>
    </row>
    <row r="423" spans="1:16" x14ac:dyDescent="0.25">
      <c r="A423" s="4">
        <f t="shared" si="6"/>
        <v>421</v>
      </c>
      <c r="D423" s="19">
        <f>A423*0.001 *Systeme!$G$4</f>
        <v>42.1</v>
      </c>
      <c r="F423" s="8">
        <f>('DGL 4'!$P$3/'DGL 4'!$B$26)*(1-EXP(-'DGL 4'!$B$26*D423)) + ('DGL 4'!$P$4/'DGL 4'!$B$27)*(1-EXP(-'DGL 4'!$B$27*D423))+ ('DGL 4'!$P$5/'DGL 4'!$B$28)*(1-EXP(-'DGL 4'!$B$28*D423))</f>
        <v>-193794.14312493411</v>
      </c>
      <c r="G423" s="21">
        <f>(F423+Systeme!$C$17)/Systeme!$C$14</f>
        <v>3.1029284375329445</v>
      </c>
      <c r="I423" s="8">
        <f>('DGL 4'!$P$7/'DGL 4'!$B$26)*(1-EXP(-'DGL 4'!$B$26*D423)) + ('DGL 4'!$P$8/'DGL 4'!$B$27)*(1-EXP(-'DGL 4'!$B$27*D423))+ ('DGL 4'!$P$9/'DGL 4'!$B$28)*(1-EXP(-'DGL 4'!$B$28*D423))</f>
        <v>23301.286273417412</v>
      </c>
      <c r="J423" s="21">
        <f>(I423+Systeme!$K$17)/Systeme!$K$14</f>
        <v>11.650643136708705</v>
      </c>
      <c r="L423" s="8">
        <f>('DGL 4'!$P$11/'DGL 4'!$B$26)*(1-EXP(-'DGL 4'!$B$26*D423)) + ('DGL 4'!$P$12/'DGL 4'!$B$27)*(1-EXP(-'DGL 4'!$B$27*D423))+ ('DGL 4'!$P$13/'DGL 4'!$B$28)*(1-EXP(-'DGL 4'!$B$28*D423))</f>
        <v>21978.714937818673</v>
      </c>
      <c r="M423" s="21">
        <f>(L423+Systeme!$S$17)/Systeme!$S$14</f>
        <v>10.989357468909336</v>
      </c>
      <c r="O423" s="8">
        <f>('DGL 4'!$P$15/'DGL 4'!$B$26)*(1-EXP(-'DGL 4'!$B$26*D423)) + ('DGL 4'!$P$16/'DGL 4'!$B$27)*(1-EXP(-'DGL 4'!$B$27*D423))+ ('DGL 4'!$P$17/'DGL 4'!$B$28)*(1-EXP(-'DGL 4'!$B$28*D423))</f>
        <v>148514.14191369805</v>
      </c>
      <c r="P423" s="21">
        <f>(O423+Systeme!$AA$17)/Systeme!$AA$14</f>
        <v>74.257070956849034</v>
      </c>
    </row>
    <row r="424" spans="1:16" x14ac:dyDescent="0.25">
      <c r="A424" s="4">
        <f t="shared" si="6"/>
        <v>422</v>
      </c>
      <c r="D424" s="19">
        <f>A424*0.001 *Systeme!$G$4</f>
        <v>42.199999999999996</v>
      </c>
      <c r="F424" s="8">
        <f>('DGL 4'!$P$3/'DGL 4'!$B$26)*(1-EXP(-'DGL 4'!$B$26*D424)) + ('DGL 4'!$P$4/'DGL 4'!$B$27)*(1-EXP(-'DGL 4'!$B$27*D424))+ ('DGL 4'!$P$5/'DGL 4'!$B$28)*(1-EXP(-'DGL 4'!$B$28*D424))</f>
        <v>-193832.75380922286</v>
      </c>
      <c r="G424" s="21">
        <f>(F424+Systeme!$C$17)/Systeme!$C$14</f>
        <v>3.0836230953885679</v>
      </c>
      <c r="I424" s="8">
        <f>('DGL 4'!$P$7/'DGL 4'!$B$26)*(1-EXP(-'DGL 4'!$B$26*D424)) + ('DGL 4'!$P$8/'DGL 4'!$B$27)*(1-EXP(-'DGL 4'!$B$27*D424))+ ('DGL 4'!$P$9/'DGL 4'!$B$28)*(1-EXP(-'DGL 4'!$B$28*D424))</f>
        <v>23207.938597528409</v>
      </c>
      <c r="J424" s="21">
        <f>(I424+Systeme!$K$17)/Systeme!$K$14</f>
        <v>11.603969298764206</v>
      </c>
      <c r="L424" s="8">
        <f>('DGL 4'!$P$11/'DGL 4'!$B$26)*(1-EXP(-'DGL 4'!$B$26*D424)) + ('DGL 4'!$P$12/'DGL 4'!$B$27)*(1-EXP(-'DGL 4'!$B$27*D424))+ ('DGL 4'!$P$13/'DGL 4'!$B$28)*(1-EXP(-'DGL 4'!$B$28*D424))</f>
        <v>21891.338125653914</v>
      </c>
      <c r="M424" s="21">
        <f>(L424+Systeme!$S$17)/Systeme!$S$14</f>
        <v>10.945669062826957</v>
      </c>
      <c r="O424" s="8">
        <f>('DGL 4'!$P$15/'DGL 4'!$B$26)*(1-EXP(-'DGL 4'!$B$26*D424)) + ('DGL 4'!$P$16/'DGL 4'!$B$27)*(1-EXP(-'DGL 4'!$B$27*D424))+ ('DGL 4'!$P$17/'DGL 4'!$B$28)*(1-EXP(-'DGL 4'!$B$28*D424))</f>
        <v>148733.47708604054</v>
      </c>
      <c r="P424" s="21">
        <f>(O424+Systeme!$AA$17)/Systeme!$AA$14</f>
        <v>74.366738543020276</v>
      </c>
    </row>
    <row r="425" spans="1:16" x14ac:dyDescent="0.25">
      <c r="A425" s="4">
        <f t="shared" si="6"/>
        <v>423</v>
      </c>
      <c r="D425" s="19">
        <f>A425*0.001 *Systeme!$G$4</f>
        <v>42.3</v>
      </c>
      <c r="F425" s="8">
        <f>('DGL 4'!$P$3/'DGL 4'!$B$26)*(1-EXP(-'DGL 4'!$B$26*D425)) + ('DGL 4'!$P$4/'DGL 4'!$B$27)*(1-EXP(-'DGL 4'!$B$27*D425))+ ('DGL 4'!$P$5/'DGL 4'!$B$28)*(1-EXP(-'DGL 4'!$B$28*D425))</f>
        <v>-193871.07304163929</v>
      </c>
      <c r="G425" s="21">
        <f>(F425+Systeme!$C$17)/Systeme!$C$14</f>
        <v>3.0644634791803544</v>
      </c>
      <c r="I425" s="8">
        <f>('DGL 4'!$P$7/'DGL 4'!$B$26)*(1-EXP(-'DGL 4'!$B$26*D425)) + ('DGL 4'!$P$8/'DGL 4'!$B$27)*(1-EXP(-'DGL 4'!$B$27*D425))+ ('DGL 4'!$P$9/'DGL 4'!$B$28)*(1-EXP(-'DGL 4'!$B$28*D425))</f>
        <v>23114.895177199011</v>
      </c>
      <c r="J425" s="21">
        <f>(I425+Systeme!$K$17)/Systeme!$K$14</f>
        <v>11.557447588599505</v>
      </c>
      <c r="L425" s="8">
        <f>('DGL 4'!$P$11/'DGL 4'!$B$26)*(1-EXP(-'DGL 4'!$B$26*D425)) + ('DGL 4'!$P$12/'DGL 4'!$B$27)*(1-EXP(-'DGL 4'!$B$27*D425))+ ('DGL 4'!$P$13/'DGL 4'!$B$28)*(1-EXP(-'DGL 4'!$B$28*D425))</f>
        <v>21804.238012563874</v>
      </c>
      <c r="M425" s="21">
        <f>(L425+Systeme!$S$17)/Systeme!$S$14</f>
        <v>10.902119006281938</v>
      </c>
      <c r="O425" s="8">
        <f>('DGL 4'!$P$15/'DGL 4'!$B$26)*(1-EXP(-'DGL 4'!$B$26*D425)) + ('DGL 4'!$P$16/'DGL 4'!$B$27)*(1-EXP(-'DGL 4'!$B$27*D425))+ ('DGL 4'!$P$17/'DGL 4'!$B$28)*(1-EXP(-'DGL 4'!$B$28*D425))</f>
        <v>148951.93985187646</v>
      </c>
      <c r="P425" s="21">
        <f>(O425+Systeme!$AA$17)/Systeme!$AA$14</f>
        <v>74.47596992593823</v>
      </c>
    </row>
    <row r="426" spans="1:16" x14ac:dyDescent="0.25">
      <c r="A426" s="4">
        <f t="shared" si="6"/>
        <v>424</v>
      </c>
      <c r="D426" s="19">
        <f>A426*0.001 *Systeme!$G$4</f>
        <v>42.4</v>
      </c>
      <c r="F426" s="8">
        <f>('DGL 4'!$P$3/'DGL 4'!$B$26)*(1-EXP(-'DGL 4'!$B$26*D426)) + ('DGL 4'!$P$4/'DGL 4'!$B$27)*(1-EXP(-'DGL 4'!$B$27*D426))+ ('DGL 4'!$P$5/'DGL 4'!$B$28)*(1-EXP(-'DGL 4'!$B$28*D426))</f>
        <v>-193909.10341951315</v>
      </c>
      <c r="G426" s="21">
        <f>(F426+Systeme!$C$17)/Systeme!$C$14</f>
        <v>3.0454482902434248</v>
      </c>
      <c r="I426" s="8">
        <f>('DGL 4'!$P$7/'DGL 4'!$B$26)*(1-EXP(-'DGL 4'!$B$26*D426)) + ('DGL 4'!$P$8/'DGL 4'!$B$27)*(1-EXP(-'DGL 4'!$B$27*D426))+ ('DGL 4'!$P$9/'DGL 4'!$B$28)*(1-EXP(-'DGL 4'!$B$28*D426))</f>
        <v>23022.155860796251</v>
      </c>
      <c r="J426" s="21">
        <f>(I426+Systeme!$K$17)/Systeme!$K$14</f>
        <v>11.511077930398125</v>
      </c>
      <c r="L426" s="8">
        <f>('DGL 4'!$P$11/'DGL 4'!$B$26)*(1-EXP(-'DGL 4'!$B$26*D426)) + ('DGL 4'!$P$12/'DGL 4'!$B$27)*(1-EXP(-'DGL 4'!$B$27*D426))+ ('DGL 4'!$P$13/'DGL 4'!$B$28)*(1-EXP(-'DGL 4'!$B$28*D426))</f>
        <v>21717.41458051253</v>
      </c>
      <c r="M426" s="21">
        <f>(L426+Systeme!$S$17)/Systeme!$S$14</f>
        <v>10.858707290256264</v>
      </c>
      <c r="O426" s="8">
        <f>('DGL 4'!$P$15/'DGL 4'!$B$26)*(1-EXP(-'DGL 4'!$B$26*D426)) + ('DGL 4'!$P$16/'DGL 4'!$B$27)*(1-EXP(-'DGL 4'!$B$27*D426))+ ('DGL 4'!$P$17/'DGL 4'!$B$28)*(1-EXP(-'DGL 4'!$B$28*D426))</f>
        <v>149169.53297820443</v>
      </c>
      <c r="P426" s="21">
        <f>(O426+Systeme!$AA$17)/Systeme!$AA$14</f>
        <v>74.584766489102208</v>
      </c>
    </row>
    <row r="427" spans="1:16" x14ac:dyDescent="0.25">
      <c r="A427" s="4">
        <f t="shared" si="6"/>
        <v>425</v>
      </c>
      <c r="D427" s="19">
        <f>A427*0.001 *Systeme!$G$4</f>
        <v>42.5</v>
      </c>
      <c r="F427" s="8">
        <f>('DGL 4'!$P$3/'DGL 4'!$B$26)*(1-EXP(-'DGL 4'!$B$26*D427)) + ('DGL 4'!$P$4/'DGL 4'!$B$27)*(1-EXP(-'DGL 4'!$B$27*D427))+ ('DGL 4'!$P$5/'DGL 4'!$B$28)*(1-EXP(-'DGL 4'!$B$28*D427))</f>
        <v>-193946.84751448748</v>
      </c>
      <c r="G427" s="21">
        <f>(F427+Systeme!$C$17)/Systeme!$C$14</f>
        <v>3.0265762427562586</v>
      </c>
      <c r="I427" s="8">
        <f>('DGL 4'!$P$7/'DGL 4'!$B$26)*(1-EXP(-'DGL 4'!$B$26*D427)) + ('DGL 4'!$P$8/'DGL 4'!$B$27)*(1-EXP(-'DGL 4'!$B$27*D427))+ ('DGL 4'!$P$9/'DGL 4'!$B$28)*(1-EXP(-'DGL 4'!$B$28*D427))</f>
        <v>22929.720484324382</v>
      </c>
      <c r="J427" s="21">
        <f>(I427+Systeme!$K$17)/Systeme!$K$14</f>
        <v>11.464860242162191</v>
      </c>
      <c r="L427" s="8">
        <f>('DGL 4'!$P$11/'DGL 4'!$B$26)*(1-EXP(-'DGL 4'!$B$26*D427)) + ('DGL 4'!$P$12/'DGL 4'!$B$27)*(1-EXP(-'DGL 4'!$B$27*D427))+ ('DGL 4'!$P$13/'DGL 4'!$B$28)*(1-EXP(-'DGL 4'!$B$28*D427))</f>
        <v>21630.867798386287</v>
      </c>
      <c r="M427" s="21">
        <f>(L427+Systeme!$S$17)/Systeme!$S$14</f>
        <v>10.815433899193144</v>
      </c>
      <c r="O427" s="8">
        <f>('DGL 4'!$P$15/'DGL 4'!$B$26)*(1-EXP(-'DGL 4'!$B$26*D427)) + ('DGL 4'!$P$16/'DGL 4'!$B$27)*(1-EXP(-'DGL 4'!$B$27*D427))+ ('DGL 4'!$P$17/'DGL 4'!$B$28)*(1-EXP(-'DGL 4'!$B$28*D427))</f>
        <v>149386.25923177684</v>
      </c>
      <c r="P427" s="21">
        <f>(O427+Systeme!$AA$17)/Systeme!$AA$14</f>
        <v>74.693129615888424</v>
      </c>
    </row>
    <row r="428" spans="1:16" x14ac:dyDescent="0.25">
      <c r="A428" s="4">
        <f t="shared" si="6"/>
        <v>426</v>
      </c>
      <c r="D428" s="19">
        <f>A428*0.001 *Systeme!$G$4</f>
        <v>42.6</v>
      </c>
      <c r="F428" s="8">
        <f>('DGL 4'!$P$3/'DGL 4'!$B$26)*(1-EXP(-'DGL 4'!$B$26*D428)) + ('DGL 4'!$P$4/'DGL 4'!$B$27)*(1-EXP(-'DGL 4'!$B$27*D428))+ ('DGL 4'!$P$5/'DGL 4'!$B$28)*(1-EXP(-'DGL 4'!$B$28*D428))</f>
        <v>-193984.30787278619</v>
      </c>
      <c r="G428" s="21">
        <f>(F428+Systeme!$C$17)/Systeme!$C$14</f>
        <v>3.0078460636069067</v>
      </c>
      <c r="I428" s="8">
        <f>('DGL 4'!$P$7/'DGL 4'!$B$26)*(1-EXP(-'DGL 4'!$B$26*D428)) + ('DGL 4'!$P$8/'DGL 4'!$B$27)*(1-EXP(-'DGL 4'!$B$27*D428))+ ('DGL 4'!$P$9/'DGL 4'!$B$28)*(1-EXP(-'DGL 4'!$B$28*D428))</f>
        <v>22837.588871621265</v>
      </c>
      <c r="J428" s="21">
        <f>(I428+Systeme!$K$17)/Systeme!$K$14</f>
        <v>11.418794435810632</v>
      </c>
      <c r="L428" s="8">
        <f>('DGL 4'!$P$11/'DGL 4'!$B$26)*(1-EXP(-'DGL 4'!$B$26*D428)) + ('DGL 4'!$P$12/'DGL 4'!$B$27)*(1-EXP(-'DGL 4'!$B$27*D428))+ ('DGL 4'!$P$13/'DGL 4'!$B$28)*(1-EXP(-'DGL 4'!$B$28*D428))</f>
        <v>21544.597622194648</v>
      </c>
      <c r="M428" s="21">
        <f>(L428+Systeme!$S$17)/Systeme!$S$14</f>
        <v>10.772298811097324</v>
      </c>
      <c r="O428" s="8">
        <f>('DGL 4'!$P$15/'DGL 4'!$B$26)*(1-EXP(-'DGL 4'!$B$26*D428)) + ('DGL 4'!$P$16/'DGL 4'!$B$27)*(1-EXP(-'DGL 4'!$B$27*D428))+ ('DGL 4'!$P$17/'DGL 4'!$B$28)*(1-EXP(-'DGL 4'!$B$28*D428))</f>
        <v>149602.1213789703</v>
      </c>
      <c r="P428" s="21">
        <f>(O428+Systeme!$AA$17)/Systeme!$AA$14</f>
        <v>74.801060689485155</v>
      </c>
    </row>
    <row r="429" spans="1:16" x14ac:dyDescent="0.25">
      <c r="A429" s="4">
        <f t="shared" si="6"/>
        <v>427</v>
      </c>
      <c r="D429" s="19">
        <f>A429*0.001 *Systeme!$G$4</f>
        <v>42.699999999999996</v>
      </c>
      <c r="F429" s="8">
        <f>('DGL 4'!$P$3/'DGL 4'!$B$26)*(1-EXP(-'DGL 4'!$B$26*D429)) + ('DGL 4'!$P$4/'DGL 4'!$B$27)*(1-EXP(-'DGL 4'!$B$27*D429))+ ('DGL 4'!$P$5/'DGL 4'!$B$28)*(1-EXP(-'DGL 4'!$B$28*D429))</f>
        <v>-194021.48701547907</v>
      </c>
      <c r="G429" s="21">
        <f>(F429+Systeme!$C$17)/Systeme!$C$14</f>
        <v>2.989256492260465</v>
      </c>
      <c r="I429" s="8">
        <f>('DGL 4'!$P$7/'DGL 4'!$B$26)*(1-EXP(-'DGL 4'!$B$26*D429)) + ('DGL 4'!$P$8/'DGL 4'!$B$27)*(1-EXP(-'DGL 4'!$B$27*D429))+ ('DGL 4'!$P$9/'DGL 4'!$B$28)*(1-EXP(-'DGL 4'!$B$28*D429))</f>
        <v>22745.760834552522</v>
      </c>
      <c r="J429" s="21">
        <f>(I429+Systeme!$K$17)/Systeme!$K$14</f>
        <v>11.372880417276262</v>
      </c>
      <c r="L429" s="8">
        <f>('DGL 4'!$P$11/'DGL 4'!$B$26)*(1-EXP(-'DGL 4'!$B$26*D429)) + ('DGL 4'!$P$12/'DGL 4'!$B$27)*(1-EXP(-'DGL 4'!$B$27*D429))+ ('DGL 4'!$P$13/'DGL 4'!$B$28)*(1-EXP(-'DGL 4'!$B$28*D429))</f>
        <v>21458.603995269164</v>
      </c>
      <c r="M429" s="21">
        <f>(L429+Systeme!$S$17)/Systeme!$S$14</f>
        <v>10.729301997634582</v>
      </c>
      <c r="O429" s="8">
        <f>('DGL 4'!$P$15/'DGL 4'!$B$26)*(1-EXP(-'DGL 4'!$B$26*D429)) + ('DGL 4'!$P$16/'DGL 4'!$B$27)*(1-EXP(-'DGL 4'!$B$27*D429))+ ('DGL 4'!$P$17/'DGL 4'!$B$28)*(1-EXP(-'DGL 4'!$B$28*D429))</f>
        <v>149817.12218565747</v>
      </c>
      <c r="P429" s="21">
        <f>(O429+Systeme!$AA$17)/Systeme!$AA$14</f>
        <v>74.908561092828734</v>
      </c>
    </row>
    <row r="430" spans="1:16" x14ac:dyDescent="0.25">
      <c r="A430" s="4">
        <f t="shared" si="6"/>
        <v>428</v>
      </c>
      <c r="D430" s="19">
        <f>A430*0.001 *Systeme!$G$4</f>
        <v>42.8</v>
      </c>
      <c r="F430" s="8">
        <f>('DGL 4'!$P$3/'DGL 4'!$B$26)*(1-EXP(-'DGL 4'!$B$26*D430)) + ('DGL 4'!$P$4/'DGL 4'!$B$27)*(1-EXP(-'DGL 4'!$B$27*D430))+ ('DGL 4'!$P$5/'DGL 4'!$B$28)*(1-EXP(-'DGL 4'!$B$28*D430))</f>
        <v>-194058.38743874413</v>
      </c>
      <c r="G430" s="21">
        <f>(F430+Systeme!$C$17)/Systeme!$C$14</f>
        <v>2.9708062806279338</v>
      </c>
      <c r="I430" s="8">
        <f>('DGL 4'!$P$7/'DGL 4'!$B$26)*(1-EXP(-'DGL 4'!$B$26*D430)) + ('DGL 4'!$P$8/'DGL 4'!$B$27)*(1-EXP(-'DGL 4'!$B$27*D430))+ ('DGL 4'!$P$9/'DGL 4'!$B$28)*(1-EXP(-'DGL 4'!$B$28*D430))</f>
        <v>22654.236173203215</v>
      </c>
      <c r="J430" s="21">
        <f>(I430+Systeme!$K$17)/Systeme!$K$14</f>
        <v>11.327118086601608</v>
      </c>
      <c r="L430" s="8">
        <f>('DGL 4'!$P$11/'DGL 4'!$B$26)*(1-EXP(-'DGL 4'!$B$26*D430)) + ('DGL 4'!$P$12/'DGL 4'!$B$27)*(1-EXP(-'DGL 4'!$B$27*D430))+ ('DGL 4'!$P$13/'DGL 4'!$B$28)*(1-EXP(-'DGL 4'!$B$28*D430))</f>
        <v>21372.88684845934</v>
      </c>
      <c r="M430" s="21">
        <f>(L430+Systeme!$S$17)/Systeme!$S$14</f>
        <v>10.686443424229671</v>
      </c>
      <c r="O430" s="8">
        <f>('DGL 4'!$P$15/'DGL 4'!$B$26)*(1-EXP(-'DGL 4'!$B$26*D430)) + ('DGL 4'!$P$16/'DGL 4'!$B$27)*(1-EXP(-'DGL 4'!$B$27*D430))+ ('DGL 4'!$P$17/'DGL 4'!$B$28)*(1-EXP(-'DGL 4'!$B$28*D430))</f>
        <v>150031.26441708161</v>
      </c>
      <c r="P430" s="21">
        <f>(O430+Systeme!$AA$17)/Systeme!$AA$14</f>
        <v>75.015632208540808</v>
      </c>
    </row>
    <row r="431" spans="1:16" x14ac:dyDescent="0.25">
      <c r="A431" s="4">
        <f t="shared" si="6"/>
        <v>429</v>
      </c>
      <c r="D431" s="19">
        <f>A431*0.001 *Systeme!$G$4</f>
        <v>42.9</v>
      </c>
      <c r="F431" s="8">
        <f>('DGL 4'!$P$3/'DGL 4'!$B$26)*(1-EXP(-'DGL 4'!$B$26*D431)) + ('DGL 4'!$P$4/'DGL 4'!$B$27)*(1-EXP(-'DGL 4'!$B$27*D431))+ ('DGL 4'!$P$5/'DGL 4'!$B$28)*(1-EXP(-'DGL 4'!$B$28*D431))</f>
        <v>-194095.0116141265</v>
      </c>
      <c r="G431" s="21">
        <f>(F431+Systeme!$C$17)/Systeme!$C$14</f>
        <v>2.9524941929367485</v>
      </c>
      <c r="I431" s="8">
        <f>('DGL 4'!$P$7/'DGL 4'!$B$26)*(1-EXP(-'DGL 4'!$B$26*D431)) + ('DGL 4'!$P$8/'DGL 4'!$B$27)*(1-EXP(-'DGL 4'!$B$27*D431))+ ('DGL 4'!$P$9/'DGL 4'!$B$28)*(1-EXP(-'DGL 4'!$B$28*D431))</f>
        <v>22563.014676067338</v>
      </c>
      <c r="J431" s="21">
        <f>(I431+Systeme!$K$17)/Systeme!$K$14</f>
        <v>11.281507338033668</v>
      </c>
      <c r="L431" s="8">
        <f>('DGL 4'!$P$11/'DGL 4'!$B$26)*(1-EXP(-'DGL 4'!$B$26*D431)) + ('DGL 4'!$P$12/'DGL 4'!$B$27)*(1-EXP(-'DGL 4'!$B$27*D431))+ ('DGL 4'!$P$13/'DGL 4'!$B$28)*(1-EXP(-'DGL 4'!$B$28*D431))</f>
        <v>21287.446100326604</v>
      </c>
      <c r="M431" s="21">
        <f>(L431+Systeme!$S$17)/Systeme!$S$14</f>
        <v>10.643723050163302</v>
      </c>
      <c r="O431" s="8">
        <f>('DGL 4'!$P$15/'DGL 4'!$B$26)*(1-EXP(-'DGL 4'!$B$26*D431)) + ('DGL 4'!$P$16/'DGL 4'!$B$27)*(1-EXP(-'DGL 4'!$B$27*D431))+ ('DGL 4'!$P$17/'DGL 4'!$B$28)*(1-EXP(-'DGL 4'!$B$28*D431))</f>
        <v>150244.55083773259</v>
      </c>
      <c r="P431" s="21">
        <f>(O431+Systeme!$AA$17)/Systeme!$AA$14</f>
        <v>75.122275418866295</v>
      </c>
    </row>
    <row r="432" spans="1:16" x14ac:dyDescent="0.25">
      <c r="A432" s="4">
        <f t="shared" si="6"/>
        <v>430</v>
      </c>
      <c r="D432" s="19">
        <f>A432*0.001 *Systeme!$G$4</f>
        <v>43</v>
      </c>
      <c r="F432" s="8">
        <f>('DGL 4'!$P$3/'DGL 4'!$B$26)*(1-EXP(-'DGL 4'!$B$26*D432)) + ('DGL 4'!$P$4/'DGL 4'!$B$27)*(1-EXP(-'DGL 4'!$B$27*D432))+ ('DGL 4'!$P$5/'DGL 4'!$B$28)*(1-EXP(-'DGL 4'!$B$28*D432))</f>
        <v>-194131.36198879528</v>
      </c>
      <c r="G432" s="21">
        <f>(F432+Systeme!$C$17)/Systeme!$C$14</f>
        <v>2.9343190056023594</v>
      </c>
      <c r="I432" s="8">
        <f>('DGL 4'!$P$7/'DGL 4'!$B$26)*(1-EXP(-'DGL 4'!$B$26*D432)) + ('DGL 4'!$P$8/'DGL 4'!$B$27)*(1-EXP(-'DGL 4'!$B$27*D432))+ ('DGL 4'!$P$9/'DGL 4'!$B$28)*(1-EXP(-'DGL 4'!$B$28*D432))</f>
        <v>22472.096120234899</v>
      </c>
      <c r="J432" s="21">
        <f>(I432+Systeme!$K$17)/Systeme!$K$14</f>
        <v>11.236048060117449</v>
      </c>
      <c r="L432" s="8">
        <f>('DGL 4'!$P$11/'DGL 4'!$B$26)*(1-EXP(-'DGL 4'!$B$26*D432)) + ('DGL 4'!$P$12/'DGL 4'!$B$27)*(1-EXP(-'DGL 4'!$B$27*D432))+ ('DGL 4'!$P$13/'DGL 4'!$B$28)*(1-EXP(-'DGL 4'!$B$28*D432))</f>
        <v>21202.281657335552</v>
      </c>
      <c r="M432" s="21">
        <f>(L432+Systeme!$S$17)/Systeme!$S$14</f>
        <v>10.601140828667775</v>
      </c>
      <c r="O432" s="8">
        <f>('DGL 4'!$P$15/'DGL 4'!$B$26)*(1-EXP(-'DGL 4'!$B$26*D432)) + ('DGL 4'!$P$16/'DGL 4'!$B$27)*(1-EXP(-'DGL 4'!$B$27*D432))+ ('DGL 4'!$P$17/'DGL 4'!$B$28)*(1-EXP(-'DGL 4'!$B$28*D432))</f>
        <v>150456.98421122489</v>
      </c>
      <c r="P432" s="21">
        <f>(O432+Systeme!$AA$17)/Systeme!$AA$14</f>
        <v>75.228492105612446</v>
      </c>
    </row>
    <row r="433" spans="1:16" x14ac:dyDescent="0.25">
      <c r="A433" s="4">
        <f t="shared" si="6"/>
        <v>431</v>
      </c>
      <c r="D433" s="19">
        <f>A433*0.001 *Systeme!$G$4</f>
        <v>43.1</v>
      </c>
      <c r="F433" s="8">
        <f>('DGL 4'!$P$3/'DGL 4'!$B$26)*(1-EXP(-'DGL 4'!$B$26*D433)) + ('DGL 4'!$P$4/'DGL 4'!$B$27)*(1-EXP(-'DGL 4'!$B$27*D433))+ ('DGL 4'!$P$5/'DGL 4'!$B$28)*(1-EXP(-'DGL 4'!$B$28*D433))</f>
        <v>-194167.44098579718</v>
      </c>
      <c r="G433" s="21">
        <f>(F433+Systeme!$C$17)/Systeme!$C$14</f>
        <v>2.9162795071014114</v>
      </c>
      <c r="I433" s="8">
        <f>('DGL 4'!$P$7/'DGL 4'!$B$26)*(1-EXP(-'DGL 4'!$B$26*D433)) + ('DGL 4'!$P$8/'DGL 4'!$B$27)*(1-EXP(-'DGL 4'!$B$27*D433))+ ('DGL 4'!$P$9/'DGL 4'!$B$28)*(1-EXP(-'DGL 4'!$B$28*D433))</f>
        <v>22381.480271576438</v>
      </c>
      <c r="J433" s="21">
        <f>(I433+Systeme!$K$17)/Systeme!$K$14</f>
        <v>11.19074013578822</v>
      </c>
      <c r="L433" s="8">
        <f>('DGL 4'!$P$11/'DGL 4'!$B$26)*(1-EXP(-'DGL 4'!$B$26*D433)) + ('DGL 4'!$P$12/'DGL 4'!$B$27)*(1-EXP(-'DGL 4'!$B$27*D433))+ ('DGL 4'!$P$13/'DGL 4'!$B$28)*(1-EXP(-'DGL 4'!$B$28*D433))</f>
        <v>21117.393414043094</v>
      </c>
      <c r="M433" s="21">
        <f>(L433+Systeme!$S$17)/Systeme!$S$14</f>
        <v>10.558696707021547</v>
      </c>
      <c r="O433" s="8">
        <f>('DGL 4'!$P$15/'DGL 4'!$B$26)*(1-EXP(-'DGL 4'!$B$26*D433)) + ('DGL 4'!$P$16/'DGL 4'!$B$27)*(1-EXP(-'DGL 4'!$B$27*D433))+ ('DGL 4'!$P$17/'DGL 4'!$B$28)*(1-EXP(-'DGL 4'!$B$28*D433))</f>
        <v>150668.56730017773</v>
      </c>
      <c r="P433" s="21">
        <f>(O433+Systeme!$AA$17)/Systeme!$AA$14</f>
        <v>75.334283650088864</v>
      </c>
    </row>
    <row r="434" spans="1:16" x14ac:dyDescent="0.25">
      <c r="A434" s="4">
        <f t="shared" si="6"/>
        <v>432</v>
      </c>
      <c r="D434" s="19">
        <f>A434*0.001 *Systeme!$G$4</f>
        <v>43.2</v>
      </c>
      <c r="F434" s="8">
        <f>('DGL 4'!$P$3/'DGL 4'!$B$26)*(1-EXP(-'DGL 4'!$B$26*D434)) + ('DGL 4'!$P$4/'DGL 4'!$B$27)*(1-EXP(-'DGL 4'!$B$27*D434))+ ('DGL 4'!$P$5/'DGL 4'!$B$28)*(1-EXP(-'DGL 4'!$B$28*D434))</f>
        <v>-194203.25100430773</v>
      </c>
      <c r="G434" s="21">
        <f>(F434+Systeme!$C$17)/Systeme!$C$14</f>
        <v>2.8983744978461328</v>
      </c>
      <c r="I434" s="8">
        <f>('DGL 4'!$P$7/'DGL 4'!$B$26)*(1-EXP(-'DGL 4'!$B$26*D434)) + ('DGL 4'!$P$8/'DGL 4'!$B$27)*(1-EXP(-'DGL 4'!$B$27*D434))+ ('DGL 4'!$P$9/'DGL 4'!$B$28)*(1-EXP(-'DGL 4'!$B$28*D434))</f>
        <v>22291.166884925653</v>
      </c>
      <c r="J434" s="21">
        <f>(I434+Systeme!$K$17)/Systeme!$K$14</f>
        <v>11.145583442462826</v>
      </c>
      <c r="L434" s="8">
        <f>('DGL 4'!$P$11/'DGL 4'!$B$26)*(1-EXP(-'DGL 4'!$B$26*D434)) + ('DGL 4'!$P$12/'DGL 4'!$B$27)*(1-EXP(-'DGL 4'!$B$27*D434))+ ('DGL 4'!$P$13/'DGL 4'!$B$28)*(1-EXP(-'DGL 4'!$B$28*D434))</f>
        <v>21032.781253285182</v>
      </c>
      <c r="M434" s="21">
        <f>(L434+Systeme!$S$17)/Systeme!$S$14</f>
        <v>10.516390626642591</v>
      </c>
      <c r="O434" s="8">
        <f>('DGL 4'!$P$15/'DGL 4'!$B$26)*(1-EXP(-'DGL 4'!$B$26*D434)) + ('DGL 4'!$P$16/'DGL 4'!$B$27)*(1-EXP(-'DGL 4'!$B$27*D434))+ ('DGL 4'!$P$17/'DGL 4'!$B$28)*(1-EXP(-'DGL 4'!$B$28*D434))</f>
        <v>150879.30286609693</v>
      </c>
      <c r="P434" s="21">
        <f>(O434+Systeme!$AA$17)/Systeme!$AA$14</f>
        <v>75.439651433048468</v>
      </c>
    </row>
    <row r="435" spans="1:16" x14ac:dyDescent="0.25">
      <c r="A435" s="4">
        <f t="shared" si="6"/>
        <v>433</v>
      </c>
      <c r="D435" s="19">
        <f>A435*0.001 *Systeme!$G$4</f>
        <v>43.3</v>
      </c>
      <c r="F435" s="8">
        <f>('DGL 4'!$P$3/'DGL 4'!$B$26)*(1-EXP(-'DGL 4'!$B$26*D435)) + ('DGL 4'!$P$4/'DGL 4'!$B$27)*(1-EXP(-'DGL 4'!$B$27*D435))+ ('DGL 4'!$P$5/'DGL 4'!$B$28)*(1-EXP(-'DGL 4'!$B$28*D435))</f>
        <v>-194238.79441987962</v>
      </c>
      <c r="G435" s="21">
        <f>(F435+Systeme!$C$17)/Systeme!$C$14</f>
        <v>2.8806027900601912</v>
      </c>
      <c r="I435" s="8">
        <f>('DGL 4'!$P$7/'DGL 4'!$B$26)*(1-EXP(-'DGL 4'!$B$26*D435)) + ('DGL 4'!$P$8/'DGL 4'!$B$27)*(1-EXP(-'DGL 4'!$B$27*D435))+ ('DGL 4'!$P$9/'DGL 4'!$B$28)*(1-EXP(-'DGL 4'!$B$28*D435))</f>
        <v>22201.155704259785</v>
      </c>
      <c r="J435" s="21">
        <f>(I435+Systeme!$K$17)/Systeme!$K$14</f>
        <v>11.100577852129893</v>
      </c>
      <c r="L435" s="8">
        <f>('DGL 4'!$P$11/'DGL 4'!$B$26)*(1-EXP(-'DGL 4'!$B$26*D435)) + ('DGL 4'!$P$12/'DGL 4'!$B$27)*(1-EXP(-'DGL 4'!$B$27*D435))+ ('DGL 4'!$P$13/'DGL 4'!$B$28)*(1-EXP(-'DGL 4'!$B$28*D435))</f>
        <v>20948.445046361448</v>
      </c>
      <c r="M435" s="21">
        <f>(L435+Systeme!$S$17)/Systeme!$S$14</f>
        <v>10.474222523180725</v>
      </c>
      <c r="O435" s="8">
        <f>('DGL 4'!$P$15/'DGL 4'!$B$26)*(1-EXP(-'DGL 4'!$B$26*D435)) + ('DGL 4'!$P$16/'DGL 4'!$B$27)*(1-EXP(-'DGL 4'!$B$27*D435))+ ('DGL 4'!$P$17/'DGL 4'!$B$28)*(1-EXP(-'DGL 4'!$B$28*D435))</f>
        <v>151089.19366925841</v>
      </c>
      <c r="P435" s="21">
        <f>(O435+Systeme!$AA$17)/Systeme!$AA$14</f>
        <v>75.544596834629203</v>
      </c>
    </row>
    <row r="436" spans="1:16" x14ac:dyDescent="0.25">
      <c r="A436" s="4">
        <f t="shared" si="6"/>
        <v>434</v>
      </c>
      <c r="D436" s="19">
        <f>A436*0.001 *Systeme!$G$4</f>
        <v>43.4</v>
      </c>
      <c r="F436" s="8">
        <f>('DGL 4'!$P$3/'DGL 4'!$B$26)*(1-EXP(-'DGL 4'!$B$26*D436)) + ('DGL 4'!$P$4/'DGL 4'!$B$27)*(1-EXP(-'DGL 4'!$B$27*D436))+ ('DGL 4'!$P$5/'DGL 4'!$B$28)*(1-EXP(-'DGL 4'!$B$28*D436))</f>
        <v>-194274.07358468839</v>
      </c>
      <c r="G436" s="21">
        <f>(F436+Systeme!$C$17)/Systeme!$C$14</f>
        <v>2.8629632076558047</v>
      </c>
      <c r="I436" s="8">
        <f>('DGL 4'!$P$7/'DGL 4'!$B$26)*(1-EXP(-'DGL 4'!$B$26*D436)) + ('DGL 4'!$P$8/'DGL 4'!$B$27)*(1-EXP(-'DGL 4'!$B$27*D436))+ ('DGL 4'!$P$9/'DGL 4'!$B$28)*(1-EXP(-'DGL 4'!$B$28*D436))</f>
        <v>22111.446462877269</v>
      </c>
      <c r="J436" s="21">
        <f>(I436+Systeme!$K$17)/Systeme!$K$14</f>
        <v>11.055723231438634</v>
      </c>
      <c r="L436" s="8">
        <f>('DGL 4'!$P$11/'DGL 4'!$B$26)*(1-EXP(-'DGL 4'!$B$26*D436)) + ('DGL 4'!$P$12/'DGL 4'!$B$27)*(1-EXP(-'DGL 4'!$B$27*D436))+ ('DGL 4'!$P$13/'DGL 4'!$B$28)*(1-EXP(-'DGL 4'!$B$28*D436))</f>
        <v>20864.384653217188</v>
      </c>
      <c r="M436" s="21">
        <f>(L436+Systeme!$S$17)/Systeme!$S$14</f>
        <v>10.432192326608595</v>
      </c>
      <c r="O436" s="8">
        <f>('DGL 4'!$P$15/'DGL 4'!$B$26)*(1-EXP(-'DGL 4'!$B$26*D436)) + ('DGL 4'!$P$16/'DGL 4'!$B$27)*(1-EXP(-'DGL 4'!$B$27*D436))+ ('DGL 4'!$P$17/'DGL 4'!$B$28)*(1-EXP(-'DGL 4'!$B$28*D436))</f>
        <v>151298.24246859396</v>
      </c>
      <c r="P436" s="21">
        <f>(O436+Systeme!$AA$17)/Systeme!$AA$14</f>
        <v>75.649121234296985</v>
      </c>
    </row>
    <row r="437" spans="1:16" x14ac:dyDescent="0.25">
      <c r="A437" s="4">
        <f t="shared" si="6"/>
        <v>435</v>
      </c>
      <c r="D437" s="19">
        <f>A437*0.001 *Systeme!$G$4</f>
        <v>43.5</v>
      </c>
      <c r="F437" s="8">
        <f>('DGL 4'!$P$3/'DGL 4'!$B$26)*(1-EXP(-'DGL 4'!$B$26*D437)) + ('DGL 4'!$P$4/'DGL 4'!$B$27)*(1-EXP(-'DGL 4'!$B$27*D437))+ ('DGL 4'!$P$5/'DGL 4'!$B$28)*(1-EXP(-'DGL 4'!$B$28*D437))</f>
        <v>-194309.0908277758</v>
      </c>
      <c r="G437" s="21">
        <f>(F437+Systeme!$C$17)/Systeme!$C$14</f>
        <v>2.8454545861121003</v>
      </c>
      <c r="I437" s="8">
        <f>('DGL 4'!$P$7/'DGL 4'!$B$26)*(1-EXP(-'DGL 4'!$B$26*D437)) + ('DGL 4'!$P$8/'DGL 4'!$B$27)*(1-EXP(-'DGL 4'!$B$27*D437))+ ('DGL 4'!$P$9/'DGL 4'!$B$28)*(1-EXP(-'DGL 4'!$B$28*D437))</f>
        <v>22022.038883573725</v>
      </c>
      <c r="J437" s="21">
        <f>(I437+Systeme!$K$17)/Systeme!$K$14</f>
        <v>11.011019441786862</v>
      </c>
      <c r="L437" s="8">
        <f>('DGL 4'!$P$11/'DGL 4'!$B$26)*(1-EXP(-'DGL 4'!$B$26*D437)) + ('DGL 4'!$P$12/'DGL 4'!$B$27)*(1-EXP(-'DGL 4'!$B$27*D437))+ ('DGL 4'!$P$13/'DGL 4'!$B$28)*(1-EXP(-'DGL 4'!$B$28*D437))</f>
        <v>20780.599922623485</v>
      </c>
      <c r="M437" s="21">
        <f>(L437+Systeme!$S$17)/Systeme!$S$14</f>
        <v>10.390299961311742</v>
      </c>
      <c r="O437" s="8">
        <f>('DGL 4'!$P$15/'DGL 4'!$B$26)*(1-EXP(-'DGL 4'!$B$26*D437)) + ('DGL 4'!$P$16/'DGL 4'!$B$27)*(1-EXP(-'DGL 4'!$B$27*D437))+ ('DGL 4'!$P$17/'DGL 4'!$B$28)*(1-EXP(-'DGL 4'!$B$28*D437))</f>
        <v>151506.45202157862</v>
      </c>
      <c r="P437" s="21">
        <f>(O437+Systeme!$AA$17)/Systeme!$AA$14</f>
        <v>75.753226010789305</v>
      </c>
    </row>
    <row r="438" spans="1:16" x14ac:dyDescent="0.25">
      <c r="A438" s="4">
        <f t="shared" si="6"/>
        <v>436</v>
      </c>
      <c r="D438" s="19">
        <f>A438*0.001 *Systeme!$G$4</f>
        <v>43.6</v>
      </c>
      <c r="F438" s="8">
        <f>('DGL 4'!$P$3/'DGL 4'!$B$26)*(1-EXP(-'DGL 4'!$B$26*D438)) + ('DGL 4'!$P$4/'DGL 4'!$B$27)*(1-EXP(-'DGL 4'!$B$27*D438))+ ('DGL 4'!$P$5/'DGL 4'!$B$28)*(1-EXP(-'DGL 4'!$B$28*D438))</f>
        <v>-194343.84845529014</v>
      </c>
      <c r="G438" s="21">
        <f>(F438+Systeme!$C$17)/Systeme!$C$14</f>
        <v>2.8280757723549321</v>
      </c>
      <c r="I438" s="8">
        <f>('DGL 4'!$P$7/'DGL 4'!$B$26)*(1-EXP(-'DGL 4'!$B$26*D438)) + ('DGL 4'!$P$8/'DGL 4'!$B$27)*(1-EXP(-'DGL 4'!$B$27*D438))+ ('DGL 4'!$P$9/'DGL 4'!$B$28)*(1-EXP(-'DGL 4'!$B$28*D438))</f>
        <v>21932.932678815647</v>
      </c>
      <c r="J438" s="21">
        <f>(I438+Systeme!$K$17)/Systeme!$K$14</f>
        <v>10.966466339407823</v>
      </c>
      <c r="L438" s="8">
        <f>('DGL 4'!$P$11/'DGL 4'!$B$26)*(1-EXP(-'DGL 4'!$B$26*D438)) + ('DGL 4'!$P$12/'DGL 4'!$B$27)*(1-EXP(-'DGL 4'!$B$27*D438))+ ('DGL 4'!$P$13/'DGL 4'!$B$28)*(1-EXP(-'DGL 4'!$B$28*D438))</f>
        <v>20697.090692354948</v>
      </c>
      <c r="M438" s="21">
        <f>(L438+Systeme!$S$17)/Systeme!$S$14</f>
        <v>10.348545346177474</v>
      </c>
      <c r="O438" s="8">
        <f>('DGL 4'!$P$15/'DGL 4'!$B$26)*(1-EXP(-'DGL 4'!$B$26*D438)) + ('DGL 4'!$P$16/'DGL 4'!$B$27)*(1-EXP(-'DGL 4'!$B$27*D438))+ ('DGL 4'!$P$17/'DGL 4'!$B$28)*(1-EXP(-'DGL 4'!$B$28*D438))</f>
        <v>151713.82508411957</v>
      </c>
      <c r="P438" s="21">
        <f>(O438+Systeme!$AA$17)/Systeme!$AA$14</f>
        <v>75.856912542059789</v>
      </c>
    </row>
    <row r="439" spans="1:16" x14ac:dyDescent="0.25">
      <c r="A439" s="4">
        <f t="shared" si="6"/>
        <v>437</v>
      </c>
      <c r="D439" s="19">
        <f>A439*0.001 *Systeme!$G$4</f>
        <v>43.7</v>
      </c>
      <c r="F439" s="8">
        <f>('DGL 4'!$P$3/'DGL 4'!$B$26)*(1-EXP(-'DGL 4'!$B$26*D439)) + ('DGL 4'!$P$4/'DGL 4'!$B$27)*(1-EXP(-'DGL 4'!$B$27*D439))+ ('DGL 4'!$P$5/'DGL 4'!$B$28)*(1-EXP(-'DGL 4'!$B$28*D439))</f>
        <v>-194378.3487507244</v>
      </c>
      <c r="G439" s="21">
        <f>(F439+Systeme!$C$17)/Systeme!$C$14</f>
        <v>2.8108256246378005</v>
      </c>
      <c r="I439" s="8">
        <f>('DGL 4'!$P$7/'DGL 4'!$B$26)*(1-EXP(-'DGL 4'!$B$26*D439)) + ('DGL 4'!$P$8/'DGL 4'!$B$27)*(1-EXP(-'DGL 4'!$B$27*D439))+ ('DGL 4'!$P$9/'DGL 4'!$B$28)*(1-EXP(-'DGL 4'!$B$28*D439))</f>
        <v>21844.12755091177</v>
      </c>
      <c r="J439" s="21">
        <f>(I439+Systeme!$K$17)/Systeme!$K$14</f>
        <v>10.922063775455884</v>
      </c>
      <c r="L439" s="8">
        <f>('DGL 4'!$P$11/'DGL 4'!$B$26)*(1-EXP(-'DGL 4'!$B$26*D439)) + ('DGL 4'!$P$12/'DGL 4'!$B$27)*(1-EXP(-'DGL 4'!$B$27*D439))+ ('DGL 4'!$P$13/'DGL 4'!$B$28)*(1-EXP(-'DGL 4'!$B$28*D439))</f>
        <v>20613.856789365411</v>
      </c>
      <c r="M439" s="21">
        <f>(L439+Systeme!$S$17)/Systeme!$S$14</f>
        <v>10.306928394682705</v>
      </c>
      <c r="O439" s="8">
        <f>('DGL 4'!$P$15/'DGL 4'!$B$26)*(1-EXP(-'DGL 4'!$B$26*D439)) + ('DGL 4'!$P$16/'DGL 4'!$B$27)*(1-EXP(-'DGL 4'!$B$27*D439))+ ('DGL 4'!$P$17/'DGL 4'!$B$28)*(1-EXP(-'DGL 4'!$B$28*D439))</f>
        <v>151920.36441044728</v>
      </c>
      <c r="P439" s="21">
        <f>(O439+Systeme!$AA$17)/Systeme!$AA$14</f>
        <v>75.960182205223632</v>
      </c>
    </row>
    <row r="440" spans="1:16" x14ac:dyDescent="0.25">
      <c r="A440" s="4">
        <f t="shared" si="6"/>
        <v>438</v>
      </c>
      <c r="D440" s="19">
        <f>A440*0.001 *Systeme!$G$4</f>
        <v>43.8</v>
      </c>
      <c r="F440" s="8">
        <f>('DGL 4'!$P$3/'DGL 4'!$B$26)*(1-EXP(-'DGL 4'!$B$26*D440)) + ('DGL 4'!$P$4/'DGL 4'!$B$27)*(1-EXP(-'DGL 4'!$B$27*D440))+ ('DGL 4'!$P$5/'DGL 4'!$B$28)*(1-EXP(-'DGL 4'!$B$28*D440))</f>
        <v>-194412.59397515157</v>
      </c>
      <c r="G440" s="21">
        <f>(F440+Systeme!$C$17)/Systeme!$C$14</f>
        <v>2.7937030124242157</v>
      </c>
      <c r="I440" s="8">
        <f>('DGL 4'!$P$7/'DGL 4'!$B$26)*(1-EXP(-'DGL 4'!$B$26*D440)) + ('DGL 4'!$P$8/'DGL 4'!$B$27)*(1-EXP(-'DGL 4'!$B$27*D440))+ ('DGL 4'!$P$9/'DGL 4'!$B$28)*(1-EXP(-'DGL 4'!$B$28*D440))</f>
        <v>21755.623192182247</v>
      </c>
      <c r="J440" s="21">
        <f>(I440+Systeme!$K$17)/Systeme!$K$14</f>
        <v>10.877811596091124</v>
      </c>
      <c r="L440" s="8">
        <f>('DGL 4'!$P$11/'DGL 4'!$B$26)*(1-EXP(-'DGL 4'!$B$26*D440)) + ('DGL 4'!$P$12/'DGL 4'!$B$27)*(1-EXP(-'DGL 4'!$B$27*D440))+ ('DGL 4'!$P$13/'DGL 4'!$B$28)*(1-EXP(-'DGL 4'!$B$28*D440))</f>
        <v>20530.898029961245</v>
      </c>
      <c r="M440" s="21">
        <f>(L440+Systeme!$S$17)/Systeme!$S$14</f>
        <v>10.265449014980623</v>
      </c>
      <c r="O440" s="8">
        <f>('DGL 4'!$P$15/'DGL 4'!$B$26)*(1-EXP(-'DGL 4'!$B$26*D440)) + ('DGL 4'!$P$16/'DGL 4'!$B$27)*(1-EXP(-'DGL 4'!$B$27*D440))+ ('DGL 4'!$P$17/'DGL 4'!$B$28)*(1-EXP(-'DGL 4'!$B$28*D440))</f>
        <v>152126.07275300813</v>
      </c>
      <c r="P440" s="21">
        <f>(O440+Systeme!$AA$17)/Systeme!$AA$14</f>
        <v>76.063036376504073</v>
      </c>
    </row>
    <row r="441" spans="1:16" x14ac:dyDescent="0.25">
      <c r="A441" s="4">
        <f t="shared" si="6"/>
        <v>439</v>
      </c>
      <c r="D441" s="19">
        <f>A441*0.001 *Systeme!$G$4</f>
        <v>43.9</v>
      </c>
      <c r="F441" s="8">
        <f>('DGL 4'!$P$3/'DGL 4'!$B$26)*(1-EXP(-'DGL 4'!$B$26*D441)) + ('DGL 4'!$P$4/'DGL 4'!$B$27)*(1-EXP(-'DGL 4'!$B$27*D441))+ ('DGL 4'!$P$5/'DGL 4'!$B$28)*(1-EXP(-'DGL 4'!$B$28*D441))</f>
        <v>-194446.58636745764</v>
      </c>
      <c r="G441" s="21">
        <f>(F441+Systeme!$C$17)/Systeme!$C$14</f>
        <v>2.7767068162711803</v>
      </c>
      <c r="I441" s="8">
        <f>('DGL 4'!$P$7/'DGL 4'!$B$26)*(1-EXP(-'DGL 4'!$B$26*D441)) + ('DGL 4'!$P$8/'DGL 4'!$B$27)*(1-EXP(-'DGL 4'!$B$27*D441))+ ('DGL 4'!$P$9/'DGL 4'!$B$28)*(1-EXP(-'DGL 4'!$B$28*D441))</f>
        <v>21667.419285126234</v>
      </c>
      <c r="J441" s="21">
        <f>(I441+Systeme!$K$17)/Systeme!$K$14</f>
        <v>10.833709642563116</v>
      </c>
      <c r="L441" s="8">
        <f>('DGL 4'!$P$11/'DGL 4'!$B$26)*(1-EXP(-'DGL 4'!$B$26*D441)) + ('DGL 4'!$P$12/'DGL 4'!$B$27)*(1-EXP(-'DGL 4'!$B$27*D441))+ ('DGL 4'!$P$13/'DGL 4'!$B$28)*(1-EXP(-'DGL 4'!$B$28*D441))</f>
        <v>20448.214219972695</v>
      </c>
      <c r="M441" s="21">
        <f>(L441+Systeme!$S$17)/Systeme!$S$14</f>
        <v>10.224107109986347</v>
      </c>
      <c r="O441" s="8">
        <f>('DGL 4'!$P$15/'DGL 4'!$B$26)*(1-EXP(-'DGL 4'!$B$26*D441)) + ('DGL 4'!$P$16/'DGL 4'!$B$27)*(1-EXP(-'DGL 4'!$B$27*D441))+ ('DGL 4'!$P$17/'DGL 4'!$B$28)*(1-EXP(-'DGL 4'!$B$28*D441))</f>
        <v>152330.95286235877</v>
      </c>
      <c r="P441" s="21">
        <f>(O441+Systeme!$AA$17)/Systeme!$AA$14</f>
        <v>76.165476431179385</v>
      </c>
    </row>
    <row r="442" spans="1:16" x14ac:dyDescent="0.25">
      <c r="A442" s="4">
        <f t="shared" si="6"/>
        <v>440</v>
      </c>
      <c r="D442" s="19">
        <f>A442*0.001 *Systeme!$G$4</f>
        <v>44</v>
      </c>
      <c r="F442" s="8">
        <f>('DGL 4'!$P$3/'DGL 4'!$B$26)*(1-EXP(-'DGL 4'!$B$26*D442)) + ('DGL 4'!$P$4/'DGL 4'!$B$27)*(1-EXP(-'DGL 4'!$B$27*D442))+ ('DGL 4'!$P$5/'DGL 4'!$B$28)*(1-EXP(-'DGL 4'!$B$28*D442))</f>
        <v>-194480.32814457209</v>
      </c>
      <c r="G442" s="21">
        <f>(F442+Systeme!$C$17)/Systeme!$C$14</f>
        <v>2.7598359277139535</v>
      </c>
      <c r="I442" s="8">
        <f>('DGL 4'!$P$7/'DGL 4'!$B$26)*(1-EXP(-'DGL 4'!$B$26*D442)) + ('DGL 4'!$P$8/'DGL 4'!$B$27)*(1-EXP(-'DGL 4'!$B$27*D442))+ ('DGL 4'!$P$9/'DGL 4'!$B$28)*(1-EXP(-'DGL 4'!$B$28*D442))</f>
        <v>21579.515502586873</v>
      </c>
      <c r="J442" s="21">
        <f>(I442+Systeme!$K$17)/Systeme!$K$14</f>
        <v>10.789757751293436</v>
      </c>
      <c r="L442" s="8">
        <f>('DGL 4'!$P$11/'DGL 4'!$B$26)*(1-EXP(-'DGL 4'!$B$26*D442)) + ('DGL 4'!$P$12/'DGL 4'!$B$27)*(1-EXP(-'DGL 4'!$B$27*D442))+ ('DGL 4'!$P$13/'DGL 4'!$B$28)*(1-EXP(-'DGL 4'!$B$28*D442))</f>
        <v>20365.805154923204</v>
      </c>
      <c r="M442" s="21">
        <f>(L442+Systeme!$S$17)/Systeme!$S$14</f>
        <v>10.182902577461602</v>
      </c>
      <c r="O442" s="8">
        <f>('DGL 4'!$P$15/'DGL 4'!$B$26)*(1-EXP(-'DGL 4'!$B$26*D442)) + ('DGL 4'!$P$16/'DGL 4'!$B$27)*(1-EXP(-'DGL 4'!$B$27*D442))+ ('DGL 4'!$P$17/'DGL 4'!$B$28)*(1-EXP(-'DGL 4'!$B$28*D442))</f>
        <v>152535.00748706207</v>
      </c>
      <c r="P442" s="21">
        <f>(O442+Systeme!$AA$17)/Systeme!$AA$14</f>
        <v>76.267503743531037</v>
      </c>
    </row>
    <row r="443" spans="1:16" x14ac:dyDescent="0.25">
      <c r="A443" s="4">
        <f t="shared" si="6"/>
        <v>441</v>
      </c>
      <c r="D443" s="19">
        <f>A443*0.001 *Systeme!$G$4</f>
        <v>44.1</v>
      </c>
      <c r="F443" s="8">
        <f>('DGL 4'!$P$3/'DGL 4'!$B$26)*(1-EXP(-'DGL 4'!$B$26*D443)) + ('DGL 4'!$P$4/'DGL 4'!$B$27)*(1-EXP(-'DGL 4'!$B$27*D443))+ ('DGL 4'!$P$5/'DGL 4'!$B$28)*(1-EXP(-'DGL 4'!$B$28*D443))</f>
        <v>-194513.82150169587</v>
      </c>
      <c r="G443" s="21">
        <f>(F443+Systeme!$C$17)/Systeme!$C$14</f>
        <v>2.7430892491520646</v>
      </c>
      <c r="I443" s="8">
        <f>('DGL 4'!$P$7/'DGL 4'!$B$26)*(1-EXP(-'DGL 4'!$B$26*D443)) + ('DGL 4'!$P$8/'DGL 4'!$B$27)*(1-EXP(-'DGL 4'!$B$27*D443))+ ('DGL 4'!$P$9/'DGL 4'!$B$28)*(1-EXP(-'DGL 4'!$B$28*D443))</f>
        <v>21491.911507914308</v>
      </c>
      <c r="J443" s="21">
        <f>(I443+Systeme!$K$17)/Systeme!$K$14</f>
        <v>10.745955753957155</v>
      </c>
      <c r="L443" s="8">
        <f>('DGL 4'!$P$11/'DGL 4'!$B$26)*(1-EXP(-'DGL 4'!$B$26*D443)) + ('DGL 4'!$P$12/'DGL 4'!$B$27)*(1-EXP(-'DGL 4'!$B$27*D443))+ ('DGL 4'!$P$13/'DGL 4'!$B$28)*(1-EXP(-'DGL 4'!$B$28*D443))</f>
        <v>20283.670620196266</v>
      </c>
      <c r="M443" s="21">
        <f>(L443+Systeme!$S$17)/Systeme!$S$14</f>
        <v>10.141835310098132</v>
      </c>
      <c r="O443" s="8">
        <f>('DGL 4'!$P$15/'DGL 4'!$B$26)*(1-EXP(-'DGL 4'!$B$26*D443)) + ('DGL 4'!$P$16/'DGL 4'!$B$27)*(1-EXP(-'DGL 4'!$B$27*D443))+ ('DGL 4'!$P$17/'DGL 4'!$B$28)*(1-EXP(-'DGL 4'!$B$28*D443))</f>
        <v>152738.23937358533</v>
      </c>
      <c r="P443" s="21">
        <f>(O443+Systeme!$AA$17)/Systeme!$AA$14</f>
        <v>76.369119686792658</v>
      </c>
    </row>
    <row r="444" spans="1:16" x14ac:dyDescent="0.25">
      <c r="A444" s="4">
        <f t="shared" si="6"/>
        <v>442</v>
      </c>
      <c r="D444" s="19">
        <f>A444*0.001 *Systeme!$G$4</f>
        <v>44.2</v>
      </c>
      <c r="F444" s="8">
        <f>('DGL 4'!$P$3/'DGL 4'!$B$26)*(1-EXP(-'DGL 4'!$B$26*D444)) + ('DGL 4'!$P$4/'DGL 4'!$B$27)*(1-EXP(-'DGL 4'!$B$27*D444))+ ('DGL 4'!$P$5/'DGL 4'!$B$28)*(1-EXP(-'DGL 4'!$B$28*D444))</f>
        <v>-194547.06861252687</v>
      </c>
      <c r="G444" s="21">
        <f>(F444+Systeme!$C$17)/Systeme!$C$14</f>
        <v>2.7264656937365652</v>
      </c>
      <c r="I444" s="8">
        <f>('DGL 4'!$P$7/'DGL 4'!$B$26)*(1-EXP(-'DGL 4'!$B$26*D444)) + ('DGL 4'!$P$8/'DGL 4'!$B$27)*(1-EXP(-'DGL 4'!$B$27*D444))+ ('DGL 4'!$P$9/'DGL 4'!$B$28)*(1-EXP(-'DGL 4'!$B$28*D444))</f>
        <v>21404.606955126947</v>
      </c>
      <c r="J444" s="21">
        <f>(I444+Systeme!$K$17)/Systeme!$K$14</f>
        <v>10.702303477563474</v>
      </c>
      <c r="L444" s="8">
        <f>('DGL 4'!$P$11/'DGL 4'!$B$26)*(1-EXP(-'DGL 4'!$B$26*D444)) + ('DGL 4'!$P$12/'DGL 4'!$B$27)*(1-EXP(-'DGL 4'!$B$27*D444))+ ('DGL 4'!$P$13/'DGL 4'!$B$28)*(1-EXP(-'DGL 4'!$B$28*D444))</f>
        <v>20201.810391200939</v>
      </c>
      <c r="M444" s="21">
        <f>(L444+Systeme!$S$17)/Systeme!$S$14</f>
        <v>10.10090519560047</v>
      </c>
      <c r="O444" s="8">
        <f>('DGL 4'!$P$15/'DGL 4'!$B$26)*(1-EXP(-'DGL 4'!$B$26*D444)) + ('DGL 4'!$P$16/'DGL 4'!$B$27)*(1-EXP(-'DGL 4'!$B$27*D444))+ ('DGL 4'!$P$17/'DGL 4'!$B$28)*(1-EXP(-'DGL 4'!$B$28*D444))</f>
        <v>152940.65126619901</v>
      </c>
      <c r="P444" s="21">
        <f>(O444+Systeme!$AA$17)/Systeme!$AA$14</f>
        <v>76.470325633099506</v>
      </c>
    </row>
    <row r="445" spans="1:16" x14ac:dyDescent="0.25">
      <c r="A445" s="4">
        <f t="shared" si="6"/>
        <v>443</v>
      </c>
      <c r="D445" s="19">
        <f>A445*0.001 *Systeme!$G$4</f>
        <v>44.3</v>
      </c>
      <c r="F445" s="8">
        <f>('DGL 4'!$P$3/'DGL 4'!$B$26)*(1-EXP(-'DGL 4'!$B$26*D445)) + ('DGL 4'!$P$4/'DGL 4'!$B$27)*(1-EXP(-'DGL 4'!$B$27*D445))+ ('DGL 4'!$P$5/'DGL 4'!$B$28)*(1-EXP(-'DGL 4'!$B$28*D445))</f>
        <v>-194580.07162948331</v>
      </c>
      <c r="G445" s="21">
        <f>(F445+Systeme!$C$17)/Systeme!$C$14</f>
        <v>2.7099641852583445</v>
      </c>
      <c r="I445" s="8">
        <f>('DGL 4'!$P$7/'DGL 4'!$B$26)*(1-EXP(-'DGL 4'!$B$26*D445)) + ('DGL 4'!$P$8/'DGL 4'!$B$27)*(1-EXP(-'DGL 4'!$B$27*D445))+ ('DGL 4'!$P$9/'DGL 4'!$B$28)*(1-EXP(-'DGL 4'!$B$28*D445))</f>
        <v>21317.601489070483</v>
      </c>
      <c r="J445" s="21">
        <f>(I445+Systeme!$K$17)/Systeme!$K$14</f>
        <v>10.658800744535242</v>
      </c>
      <c r="L445" s="8">
        <f>('DGL 4'!$P$11/'DGL 4'!$B$26)*(1-EXP(-'DGL 4'!$B$26*D445)) + ('DGL 4'!$P$12/'DGL 4'!$B$27)*(1-EXP(-'DGL 4'!$B$27*D445))+ ('DGL 4'!$P$13/'DGL 4'!$B$28)*(1-EXP(-'DGL 4'!$B$28*D445))</f>
        <v>20120.224233534362</v>
      </c>
      <c r="M445" s="21">
        <f>(L445+Systeme!$S$17)/Systeme!$S$14</f>
        <v>10.060112116767181</v>
      </c>
      <c r="O445" s="8">
        <f>('DGL 4'!$P$15/'DGL 4'!$B$26)*(1-EXP(-'DGL 4'!$B$26*D445)) + ('DGL 4'!$P$16/'DGL 4'!$B$27)*(1-EXP(-'DGL 4'!$B$27*D445))+ ('DGL 4'!$P$17/'DGL 4'!$B$28)*(1-EXP(-'DGL 4'!$B$28*D445))</f>
        <v>153142.24590687847</v>
      </c>
      <c r="P445" s="21">
        <f>(O445+Systeme!$AA$17)/Systeme!$AA$14</f>
        <v>76.571122953439229</v>
      </c>
    </row>
    <row r="446" spans="1:16" x14ac:dyDescent="0.25">
      <c r="A446" s="4">
        <f t="shared" si="6"/>
        <v>444</v>
      </c>
      <c r="D446" s="19">
        <f>A446*0.001 *Systeme!$G$4</f>
        <v>44.4</v>
      </c>
      <c r="F446" s="8">
        <f>('DGL 4'!$P$3/'DGL 4'!$B$26)*(1-EXP(-'DGL 4'!$B$26*D446)) + ('DGL 4'!$P$4/'DGL 4'!$B$27)*(1-EXP(-'DGL 4'!$B$27*D446))+ ('DGL 4'!$P$5/'DGL 4'!$B$28)*(1-EXP(-'DGL 4'!$B$28*D446))</f>
        <v>-194612.83268392421</v>
      </c>
      <c r="G446" s="21">
        <f>(F446+Systeme!$C$17)/Systeme!$C$14</f>
        <v>2.6935836580378965</v>
      </c>
      <c r="I446" s="8">
        <f>('DGL 4'!$P$7/'DGL 4'!$B$26)*(1-EXP(-'DGL 4'!$B$26*D446)) + ('DGL 4'!$P$8/'DGL 4'!$B$27)*(1-EXP(-'DGL 4'!$B$27*D446))+ ('DGL 4'!$P$9/'DGL 4'!$B$28)*(1-EXP(-'DGL 4'!$B$28*D446))</f>
        <v>21230.894745574886</v>
      </c>
      <c r="J446" s="21">
        <f>(I446+Systeme!$K$17)/Systeme!$K$14</f>
        <v>10.615447372787443</v>
      </c>
      <c r="L446" s="8">
        <f>('DGL 4'!$P$11/'DGL 4'!$B$26)*(1-EXP(-'DGL 4'!$B$26*D446)) + ('DGL 4'!$P$12/'DGL 4'!$B$27)*(1-EXP(-'DGL 4'!$B$27*D446))+ ('DGL 4'!$P$13/'DGL 4'!$B$28)*(1-EXP(-'DGL 4'!$B$28*D446))</f>
        <v>20038.911903143045</v>
      </c>
      <c r="M446" s="21">
        <f>(L446+Systeme!$S$17)/Systeme!$S$14</f>
        <v>10.019455951571523</v>
      </c>
      <c r="O446" s="8">
        <f>('DGL 4'!$P$15/'DGL 4'!$B$26)*(1-EXP(-'DGL 4'!$B$26*D446)) + ('DGL 4'!$P$16/'DGL 4'!$B$27)*(1-EXP(-'DGL 4'!$B$27*D446))+ ('DGL 4'!$P$17/'DGL 4'!$B$28)*(1-EXP(-'DGL 4'!$B$28*D446))</f>
        <v>153343.02603520631</v>
      </c>
      <c r="P446" s="21">
        <f>(O446+Systeme!$AA$17)/Systeme!$AA$14</f>
        <v>76.671513017603147</v>
      </c>
    </row>
    <row r="447" spans="1:16" x14ac:dyDescent="0.25">
      <c r="A447" s="4">
        <f t="shared" si="6"/>
        <v>445</v>
      </c>
      <c r="D447" s="19">
        <f>A447*0.001 *Systeme!$G$4</f>
        <v>44.5</v>
      </c>
      <c r="F447" s="8">
        <f>('DGL 4'!$P$3/'DGL 4'!$B$26)*(1-EXP(-'DGL 4'!$B$26*D447)) + ('DGL 4'!$P$4/'DGL 4'!$B$27)*(1-EXP(-'DGL 4'!$B$27*D447))+ ('DGL 4'!$P$5/'DGL 4'!$B$28)*(1-EXP(-'DGL 4'!$B$28*D447))</f>
        <v>-194645.3538863681</v>
      </c>
      <c r="G447" s="21">
        <f>(F447+Systeme!$C$17)/Systeme!$C$14</f>
        <v>2.6773230568159487</v>
      </c>
      <c r="I447" s="8">
        <f>('DGL 4'!$P$7/'DGL 4'!$B$26)*(1-EXP(-'DGL 4'!$B$26*D447)) + ('DGL 4'!$P$8/'DGL 4'!$B$27)*(1-EXP(-'DGL 4'!$B$27*D447))+ ('DGL 4'!$P$9/'DGL 4'!$B$28)*(1-EXP(-'DGL 4'!$B$28*D447))</f>
        <v>21144.486351609579</v>
      </c>
      <c r="J447" s="21">
        <f>(I447+Systeme!$K$17)/Systeme!$K$14</f>
        <v>10.57224317580479</v>
      </c>
      <c r="L447" s="8">
        <f>('DGL 4'!$P$11/'DGL 4'!$B$26)*(1-EXP(-'DGL 4'!$B$26*D447)) + ('DGL 4'!$P$12/'DGL 4'!$B$27)*(1-EXP(-'DGL 4'!$B$27*D447))+ ('DGL 4'!$P$13/'DGL 4'!$B$28)*(1-EXP(-'DGL 4'!$B$28*D447))</f>
        <v>19957.87314648187</v>
      </c>
      <c r="M447" s="21">
        <f>(L447+Systeme!$S$17)/Systeme!$S$14</f>
        <v>9.9789365732409347</v>
      </c>
      <c r="O447" s="8">
        <f>('DGL 4'!$P$15/'DGL 4'!$B$26)*(1-EXP(-'DGL 4'!$B$26*D447)) + ('DGL 4'!$P$16/'DGL 4'!$B$27)*(1-EXP(-'DGL 4'!$B$27*D447))+ ('DGL 4'!$P$17/'DGL 4'!$B$28)*(1-EXP(-'DGL 4'!$B$28*D447))</f>
        <v>153542.99438827665</v>
      </c>
      <c r="P447" s="21">
        <f>(O447+Systeme!$AA$17)/Systeme!$AA$14</f>
        <v>76.77149719413832</v>
      </c>
    </row>
    <row r="448" spans="1:16" x14ac:dyDescent="0.25">
      <c r="A448" s="4">
        <f t="shared" si="6"/>
        <v>446</v>
      </c>
      <c r="D448" s="19">
        <f>A448*0.001 *Systeme!$G$4</f>
        <v>44.6</v>
      </c>
      <c r="F448" s="8">
        <f>('DGL 4'!$P$3/'DGL 4'!$B$26)*(1-EXP(-'DGL 4'!$B$26*D448)) + ('DGL 4'!$P$4/'DGL 4'!$B$27)*(1-EXP(-'DGL 4'!$B$27*D448))+ ('DGL 4'!$P$5/'DGL 4'!$B$28)*(1-EXP(-'DGL 4'!$B$28*D448))</f>
        <v>-194677.63732670899</v>
      </c>
      <c r="G448" s="21">
        <f>(F448+Systeme!$C$17)/Systeme!$C$14</f>
        <v>2.6611813366455026</v>
      </c>
      <c r="I448" s="8">
        <f>('DGL 4'!$P$7/'DGL 4'!$B$26)*(1-EXP(-'DGL 4'!$B$26*D448)) + ('DGL 4'!$P$8/'DGL 4'!$B$27)*(1-EXP(-'DGL 4'!$B$27*D448))+ ('DGL 4'!$P$9/'DGL 4'!$B$28)*(1-EXP(-'DGL 4'!$B$28*D448))</f>
        <v>21058.375925436761</v>
      </c>
      <c r="J448" s="21">
        <f>(I448+Systeme!$K$17)/Systeme!$K$14</f>
        <v>10.52918796271838</v>
      </c>
      <c r="L448" s="8">
        <f>('DGL 4'!$P$11/'DGL 4'!$B$26)*(1-EXP(-'DGL 4'!$B$26*D448)) + ('DGL 4'!$P$12/'DGL 4'!$B$27)*(1-EXP(-'DGL 4'!$B$27*D448))+ ('DGL 4'!$P$13/'DGL 4'!$B$28)*(1-EXP(-'DGL 4'!$B$28*D448))</f>
        <v>19877.107700671098</v>
      </c>
      <c r="M448" s="21">
        <f>(L448+Systeme!$S$17)/Systeme!$S$14</f>
        <v>9.9385538503355484</v>
      </c>
      <c r="O448" s="8">
        <f>('DGL 4'!$P$15/'DGL 4'!$B$26)*(1-EXP(-'DGL 4'!$B$26*D448)) + ('DGL 4'!$P$16/'DGL 4'!$B$27)*(1-EXP(-'DGL 4'!$B$27*D448))+ ('DGL 4'!$P$17/'DGL 4'!$B$28)*(1-EXP(-'DGL 4'!$B$28*D448))</f>
        <v>153742.15370060125</v>
      </c>
      <c r="P448" s="21">
        <f>(O448+Systeme!$AA$17)/Systeme!$AA$14</f>
        <v>76.871076850300625</v>
      </c>
    </row>
    <row r="449" spans="1:16" x14ac:dyDescent="0.25">
      <c r="A449" s="4">
        <f t="shared" si="6"/>
        <v>447</v>
      </c>
      <c r="D449" s="19">
        <f>A449*0.001 *Systeme!$G$4</f>
        <v>44.7</v>
      </c>
      <c r="F449" s="8">
        <f>('DGL 4'!$P$3/'DGL 4'!$B$26)*(1-EXP(-'DGL 4'!$B$26*D449)) + ('DGL 4'!$P$4/'DGL 4'!$B$27)*(1-EXP(-'DGL 4'!$B$27*D449))+ ('DGL 4'!$P$5/'DGL 4'!$B$28)*(1-EXP(-'DGL 4'!$B$28*D449))</f>
        <v>-194709.68507443028</v>
      </c>
      <c r="G449" s="21">
        <f>(F449+Systeme!$C$17)/Systeme!$C$14</f>
        <v>2.6451574627848604</v>
      </c>
      <c r="I449" s="8">
        <f>('DGL 4'!$P$7/'DGL 4'!$B$26)*(1-EXP(-'DGL 4'!$B$26*D449)) + ('DGL 4'!$P$8/'DGL 4'!$B$27)*(1-EXP(-'DGL 4'!$B$27*D449))+ ('DGL 4'!$P$9/'DGL 4'!$B$28)*(1-EXP(-'DGL 4'!$B$28*D449))</f>
        <v>20972.563076762395</v>
      </c>
      <c r="J449" s="21">
        <f>(I449+Systeme!$K$17)/Systeme!$K$14</f>
        <v>10.486281538381197</v>
      </c>
      <c r="L449" s="8">
        <f>('DGL 4'!$P$11/'DGL 4'!$B$26)*(1-EXP(-'DGL 4'!$B$26*D449)) + ('DGL 4'!$P$12/'DGL 4'!$B$27)*(1-EXP(-'DGL 4'!$B$27*D449))+ ('DGL 4'!$P$13/'DGL 4'!$B$28)*(1-EXP(-'DGL 4'!$B$28*D449))</f>
        <v>19796.615293651383</v>
      </c>
      <c r="M449" s="21">
        <f>(L449+Systeme!$S$17)/Systeme!$S$14</f>
        <v>9.8983076468256908</v>
      </c>
      <c r="O449" s="8">
        <f>('DGL 4'!$P$15/'DGL 4'!$B$26)*(1-EXP(-'DGL 4'!$B$26*D449)) + ('DGL 4'!$P$16/'DGL 4'!$B$27)*(1-EXP(-'DGL 4'!$B$27*D449))+ ('DGL 4'!$P$17/'DGL 4'!$B$28)*(1-EXP(-'DGL 4'!$B$28*D449))</f>
        <v>153940.50670401656</v>
      </c>
      <c r="P449" s="21">
        <f>(O449+Systeme!$AA$17)/Systeme!$AA$14</f>
        <v>76.970253352008285</v>
      </c>
    </row>
    <row r="450" spans="1:16" x14ac:dyDescent="0.25">
      <c r="A450" s="4">
        <f t="shared" si="6"/>
        <v>448</v>
      </c>
      <c r="D450" s="19">
        <f>A450*0.001 *Systeme!$G$4</f>
        <v>44.800000000000004</v>
      </c>
      <c r="F450" s="8">
        <f>('DGL 4'!$P$3/'DGL 4'!$B$26)*(1-EXP(-'DGL 4'!$B$26*D450)) + ('DGL 4'!$P$4/'DGL 4'!$B$27)*(1-EXP(-'DGL 4'!$B$27*D450))+ ('DGL 4'!$P$5/'DGL 4'!$B$28)*(1-EXP(-'DGL 4'!$B$28*D450))</f>
        <v>-194741.49917881607</v>
      </c>
      <c r="G450" s="21">
        <f>(F450+Systeme!$C$17)/Systeme!$C$14</f>
        <v>2.6292504105919652</v>
      </c>
      <c r="I450" s="8">
        <f>('DGL 4'!$P$7/'DGL 4'!$B$26)*(1-EXP(-'DGL 4'!$B$26*D450)) + ('DGL 4'!$P$8/'DGL 4'!$B$27)*(1-EXP(-'DGL 4'!$B$27*D450))+ ('DGL 4'!$P$9/'DGL 4'!$B$28)*(1-EXP(-'DGL 4'!$B$28*D450))</f>
        <v>20887.047406885889</v>
      </c>
      <c r="J450" s="21">
        <f>(I450+Systeme!$K$17)/Systeme!$K$14</f>
        <v>10.443523703442946</v>
      </c>
      <c r="L450" s="8">
        <f>('DGL 4'!$P$11/'DGL 4'!$B$26)*(1-EXP(-'DGL 4'!$B$26*D450)) + ('DGL 4'!$P$12/'DGL 4'!$B$27)*(1-EXP(-'DGL 4'!$B$27*D450))+ ('DGL 4'!$P$13/'DGL 4'!$B$28)*(1-EXP(-'DGL 4'!$B$28*D450))</f>
        <v>19716.395644337201</v>
      </c>
      <c r="M450" s="21">
        <f>(L450+Systeme!$S$17)/Systeme!$S$14</f>
        <v>9.8581978221686004</v>
      </c>
      <c r="O450" s="8">
        <f>('DGL 4'!$P$15/'DGL 4'!$B$26)*(1-EXP(-'DGL 4'!$B$26*D450)) + ('DGL 4'!$P$16/'DGL 4'!$B$27)*(1-EXP(-'DGL 4'!$B$27*D450))+ ('DGL 4'!$P$17/'DGL 4'!$B$28)*(1-EXP(-'DGL 4'!$B$28*D450))</f>
        <v>154138.05612759301</v>
      </c>
      <c r="P450" s="21">
        <f>(O450+Systeme!$AA$17)/Systeme!$AA$14</f>
        <v>77.069028063796509</v>
      </c>
    </row>
    <row r="451" spans="1:16" x14ac:dyDescent="0.25">
      <c r="A451" s="4">
        <f t="shared" si="6"/>
        <v>449</v>
      </c>
      <c r="D451" s="19">
        <f>A451*0.001 *Systeme!$G$4</f>
        <v>44.9</v>
      </c>
      <c r="F451" s="8">
        <f>('DGL 4'!$P$3/'DGL 4'!$B$26)*(1-EXP(-'DGL 4'!$B$26*D451)) + ('DGL 4'!$P$4/'DGL 4'!$B$27)*(1-EXP(-'DGL 4'!$B$27*D451))+ ('DGL 4'!$P$5/'DGL 4'!$B$28)*(1-EXP(-'DGL 4'!$B$28*D451))</f>
        <v>-194773.08166916075</v>
      </c>
      <c r="G451" s="21">
        <f>(F451+Systeme!$C$17)/Systeme!$C$14</f>
        <v>2.6134591654196266</v>
      </c>
      <c r="I451" s="8">
        <f>('DGL 4'!$P$7/'DGL 4'!$B$26)*(1-EXP(-'DGL 4'!$B$26*D451)) + ('DGL 4'!$P$8/'DGL 4'!$B$27)*(1-EXP(-'DGL 4'!$B$27*D451))+ ('DGL 4'!$P$9/'DGL 4'!$B$28)*(1-EXP(-'DGL 4'!$B$28*D451))</f>
        <v>20801.828508847364</v>
      </c>
      <c r="J451" s="21">
        <f>(I451+Systeme!$K$17)/Systeme!$K$14</f>
        <v>10.400914254423682</v>
      </c>
      <c r="L451" s="8">
        <f>('DGL 4'!$P$11/'DGL 4'!$B$26)*(1-EXP(-'DGL 4'!$B$26*D451)) + ('DGL 4'!$P$12/'DGL 4'!$B$27)*(1-EXP(-'DGL 4'!$B$27*D451))+ ('DGL 4'!$P$13/'DGL 4'!$B$28)*(1-EXP(-'DGL 4'!$B$28*D451))</f>
        <v>19636.448462767876</v>
      </c>
      <c r="M451" s="21">
        <f>(L451+Systeme!$S$17)/Systeme!$S$14</f>
        <v>9.8182242313839385</v>
      </c>
      <c r="O451" s="8">
        <f>('DGL 4'!$P$15/'DGL 4'!$B$26)*(1-EXP(-'DGL 4'!$B$26*D451)) + ('DGL 4'!$P$16/'DGL 4'!$B$27)*(1-EXP(-'DGL 4'!$B$27*D451))+ ('DGL 4'!$P$17/'DGL 4'!$B$28)*(1-EXP(-'DGL 4'!$B$28*D451))</f>
        <v>154334.80469754554</v>
      </c>
      <c r="P451" s="21">
        <f>(O451+Systeme!$AA$17)/Systeme!$AA$14</f>
        <v>77.167402348772768</v>
      </c>
    </row>
    <row r="452" spans="1:16" x14ac:dyDescent="0.25">
      <c r="A452" s="4">
        <f t="shared" si="6"/>
        <v>450</v>
      </c>
      <c r="D452" s="19">
        <f>A452*0.001 *Systeme!$G$4</f>
        <v>45</v>
      </c>
      <c r="F452" s="8">
        <f>('DGL 4'!$P$3/'DGL 4'!$B$26)*(1-EXP(-'DGL 4'!$B$26*D452)) + ('DGL 4'!$P$4/'DGL 4'!$B$27)*(1-EXP(-'DGL 4'!$B$27*D452))+ ('DGL 4'!$P$5/'DGL 4'!$B$28)*(1-EXP(-'DGL 4'!$B$28*D452))</f>
        <v>-194804.43455497574</v>
      </c>
      <c r="G452" s="21">
        <f>(F452+Systeme!$C$17)/Systeme!$C$14</f>
        <v>2.5977827225121293</v>
      </c>
      <c r="I452" s="8">
        <f>('DGL 4'!$P$7/'DGL 4'!$B$26)*(1-EXP(-'DGL 4'!$B$26*D452)) + ('DGL 4'!$P$8/'DGL 4'!$B$27)*(1-EXP(-'DGL 4'!$B$27*D452))+ ('DGL 4'!$P$9/'DGL 4'!$B$28)*(1-EXP(-'DGL 4'!$B$28*D452))</f>
        <v>20716.905967573432</v>
      </c>
      <c r="J452" s="21">
        <f>(I452+Systeme!$K$17)/Systeme!$K$14</f>
        <v>10.358452983786716</v>
      </c>
      <c r="L452" s="8">
        <f>('DGL 4'!$P$11/'DGL 4'!$B$26)*(1-EXP(-'DGL 4'!$B$26*D452)) + ('DGL 4'!$P$12/'DGL 4'!$B$27)*(1-EXP(-'DGL 4'!$B$27*D452))+ ('DGL 4'!$P$13/'DGL 4'!$B$28)*(1-EXP(-'DGL 4'!$B$28*D452))</f>
        <v>19556.773450257111</v>
      </c>
      <c r="M452" s="21">
        <f>(L452+Systeme!$S$17)/Systeme!$S$14</f>
        <v>9.7783867251285557</v>
      </c>
      <c r="O452" s="8">
        <f>('DGL 4'!$P$15/'DGL 4'!$B$26)*(1-EXP(-'DGL 4'!$B$26*D452)) + ('DGL 4'!$P$16/'DGL 4'!$B$27)*(1-EXP(-'DGL 4'!$B$27*D452))+ ('DGL 4'!$P$17/'DGL 4'!$B$28)*(1-EXP(-'DGL 4'!$B$28*D452))</f>
        <v>154530.75513714523</v>
      </c>
      <c r="P452" s="21">
        <f>(O452+Systeme!$AA$17)/Systeme!$AA$14</f>
        <v>77.265377568572617</v>
      </c>
    </row>
    <row r="453" spans="1:16" x14ac:dyDescent="0.25">
      <c r="A453" s="4">
        <f t="shared" ref="A453:A516" si="7">A452+1</f>
        <v>451</v>
      </c>
      <c r="D453" s="19">
        <f>A453*0.001 *Systeme!$G$4</f>
        <v>45.1</v>
      </c>
      <c r="F453" s="8">
        <f>('DGL 4'!$P$3/'DGL 4'!$B$26)*(1-EXP(-'DGL 4'!$B$26*D453)) + ('DGL 4'!$P$4/'DGL 4'!$B$27)*(1-EXP(-'DGL 4'!$B$27*D453))+ ('DGL 4'!$P$5/'DGL 4'!$B$28)*(1-EXP(-'DGL 4'!$B$28*D453))</f>
        <v>-194835.55982619457</v>
      </c>
      <c r="G453" s="21">
        <f>(F453+Systeme!$C$17)/Systeme!$C$14</f>
        <v>2.5822200869027148</v>
      </c>
      <c r="I453" s="8">
        <f>('DGL 4'!$P$7/'DGL 4'!$B$26)*(1-EXP(-'DGL 4'!$B$26*D453)) + ('DGL 4'!$P$8/'DGL 4'!$B$27)*(1-EXP(-'DGL 4'!$B$27*D453))+ ('DGL 4'!$P$9/'DGL 4'!$B$28)*(1-EXP(-'DGL 4'!$B$28*D453))</f>
        <v>20632.279360021028</v>
      </c>
      <c r="J453" s="21">
        <f>(I453+Systeme!$K$17)/Systeme!$K$14</f>
        <v>10.316139680010513</v>
      </c>
      <c r="L453" s="8">
        <f>('DGL 4'!$P$11/'DGL 4'!$B$26)*(1-EXP(-'DGL 4'!$B$26*D453)) + ('DGL 4'!$P$12/'DGL 4'!$B$27)*(1-EXP(-'DGL 4'!$B$27*D453))+ ('DGL 4'!$P$13/'DGL 4'!$B$28)*(1-EXP(-'DGL 4'!$B$28*D453))</f>
        <v>19477.370299540518</v>
      </c>
      <c r="M453" s="21">
        <f>(L453+Systeme!$S$17)/Systeme!$S$14</f>
        <v>9.7386851497702587</v>
      </c>
      <c r="O453" s="8">
        <f>('DGL 4'!$P$15/'DGL 4'!$B$26)*(1-EXP(-'DGL 4'!$B$26*D453)) + ('DGL 4'!$P$16/'DGL 4'!$B$27)*(1-EXP(-'DGL 4'!$B$27*D453))+ ('DGL 4'!$P$17/'DGL 4'!$B$28)*(1-EXP(-'DGL 4'!$B$28*D453))</f>
        <v>154725.91016663308</v>
      </c>
      <c r="P453" s="21">
        <f>(O453+Systeme!$AA$17)/Systeme!$AA$14</f>
        <v>77.362955083316535</v>
      </c>
    </row>
    <row r="454" spans="1:16" x14ac:dyDescent="0.25">
      <c r="A454" s="4">
        <f t="shared" si="7"/>
        <v>452</v>
      </c>
      <c r="D454" s="19">
        <f>A454*0.001 *Systeme!$G$4</f>
        <v>45.2</v>
      </c>
      <c r="F454" s="8">
        <f>('DGL 4'!$P$3/'DGL 4'!$B$26)*(1-EXP(-'DGL 4'!$B$26*D454)) + ('DGL 4'!$P$4/'DGL 4'!$B$27)*(1-EXP(-'DGL 4'!$B$27*D454))+ ('DGL 4'!$P$5/'DGL 4'!$B$28)*(1-EXP(-'DGL 4'!$B$28*D454))</f>
        <v>-194866.45945337543</v>
      </c>
      <c r="G454" s="21">
        <f>(F454+Systeme!$C$17)/Systeme!$C$14</f>
        <v>2.5667702733122861</v>
      </c>
      <c r="I454" s="8">
        <f>('DGL 4'!$P$7/'DGL 4'!$B$26)*(1-EXP(-'DGL 4'!$B$26*D454)) + ('DGL 4'!$P$8/'DGL 4'!$B$27)*(1-EXP(-'DGL 4'!$B$27*D454))+ ('DGL 4'!$P$9/'DGL 4'!$B$28)*(1-EXP(-'DGL 4'!$B$28*D454))</f>
        <v>20547.948255319265</v>
      </c>
      <c r="J454" s="21">
        <f>(I454+Systeme!$K$17)/Systeme!$K$14</f>
        <v>10.273974127659633</v>
      </c>
      <c r="L454" s="8">
        <f>('DGL 4'!$P$11/'DGL 4'!$B$26)*(1-EXP(-'DGL 4'!$B$26*D454)) + ('DGL 4'!$P$12/'DGL 4'!$B$27)*(1-EXP(-'DGL 4'!$B$27*D454))+ ('DGL 4'!$P$13/'DGL 4'!$B$28)*(1-EXP(-'DGL 4'!$B$28*D454))</f>
        <v>19398.238694921223</v>
      </c>
      <c r="M454" s="21">
        <f>(L454+Systeme!$S$17)/Systeme!$S$14</f>
        <v>9.699119347460611</v>
      </c>
      <c r="O454" s="8">
        <f>('DGL 4'!$P$15/'DGL 4'!$B$26)*(1-EXP(-'DGL 4'!$B$26*D454)) + ('DGL 4'!$P$16/'DGL 4'!$B$27)*(1-EXP(-'DGL 4'!$B$27*D454))+ ('DGL 4'!$P$17/'DGL 4'!$B$28)*(1-EXP(-'DGL 4'!$B$28*D454))</f>
        <v>154920.27250313503</v>
      </c>
      <c r="P454" s="21">
        <f>(O454+Systeme!$AA$17)/Systeme!$AA$14</f>
        <v>77.460136251567519</v>
      </c>
    </row>
    <row r="455" spans="1:16" x14ac:dyDescent="0.25">
      <c r="A455" s="4">
        <f t="shared" si="7"/>
        <v>453</v>
      </c>
      <c r="D455" s="19">
        <f>A455*0.001 *Systeme!$G$4</f>
        <v>45.300000000000004</v>
      </c>
      <c r="F455" s="8">
        <f>('DGL 4'!$P$3/'DGL 4'!$B$26)*(1-EXP(-'DGL 4'!$B$26*D455)) + ('DGL 4'!$P$4/'DGL 4'!$B$27)*(1-EXP(-'DGL 4'!$B$27*D455))+ ('DGL 4'!$P$5/'DGL 4'!$B$28)*(1-EXP(-'DGL 4'!$B$28*D455))</f>
        <v>-194897.13538790165</v>
      </c>
      <c r="G455" s="21">
        <f>(F455+Systeme!$C$17)/Systeme!$C$14</f>
        <v>2.5514323060491733</v>
      </c>
      <c r="I455" s="8">
        <f>('DGL 4'!$P$7/'DGL 4'!$B$26)*(1-EXP(-'DGL 4'!$B$26*D455)) + ('DGL 4'!$P$8/'DGL 4'!$B$27)*(1-EXP(-'DGL 4'!$B$27*D455))+ ('DGL 4'!$P$9/'DGL 4'!$B$28)*(1-EXP(-'DGL 4'!$B$28*D455))</f>
        <v>20463.912214909826</v>
      </c>
      <c r="J455" s="21">
        <f>(I455+Systeme!$K$17)/Systeme!$K$14</f>
        <v>10.231956107454913</v>
      </c>
      <c r="L455" s="8">
        <f>('DGL 4'!$P$11/'DGL 4'!$B$26)*(1-EXP(-'DGL 4'!$B$26*D455)) + ('DGL 4'!$P$12/'DGL 4'!$B$27)*(1-EXP(-'DGL 4'!$B$27*D455))+ ('DGL 4'!$P$13/'DGL 4'!$B$28)*(1-EXP(-'DGL 4'!$B$28*D455))</f>
        <v>19319.378312413959</v>
      </c>
      <c r="M455" s="21">
        <f>(L455+Systeme!$S$17)/Systeme!$S$14</f>
        <v>9.65968915620698</v>
      </c>
      <c r="O455" s="8">
        <f>('DGL 4'!$P$15/'DGL 4'!$B$26)*(1-EXP(-'DGL 4'!$B$26*D455)) + ('DGL 4'!$P$16/'DGL 4'!$B$27)*(1-EXP(-'DGL 4'!$B$27*D455))+ ('DGL 4'!$P$17/'DGL 4'!$B$28)*(1-EXP(-'DGL 4'!$B$28*D455))</f>
        <v>155113.84486057793</v>
      </c>
      <c r="P455" s="21">
        <f>(O455+Systeme!$AA$17)/Systeme!$AA$14</f>
        <v>77.556922430288964</v>
      </c>
    </row>
    <row r="456" spans="1:16" x14ac:dyDescent="0.25">
      <c r="A456" s="4">
        <f t="shared" si="7"/>
        <v>454</v>
      </c>
      <c r="D456" s="19">
        <f>A456*0.001 *Systeme!$G$4</f>
        <v>45.4</v>
      </c>
      <c r="F456" s="8">
        <f>('DGL 4'!$P$3/'DGL 4'!$B$26)*(1-EXP(-'DGL 4'!$B$26*D456)) + ('DGL 4'!$P$4/'DGL 4'!$B$27)*(1-EXP(-'DGL 4'!$B$27*D456))+ ('DGL 4'!$P$5/'DGL 4'!$B$28)*(1-EXP(-'DGL 4'!$B$28*D456))</f>
        <v>-194927.58956218016</v>
      </c>
      <c r="G456" s="21">
        <f>(F456+Systeme!$C$17)/Systeme!$C$14</f>
        <v>2.5362052189099193</v>
      </c>
      <c r="I456" s="8">
        <f>('DGL 4'!$P$7/'DGL 4'!$B$26)*(1-EXP(-'DGL 4'!$B$26*D456)) + ('DGL 4'!$P$8/'DGL 4'!$B$27)*(1-EXP(-'DGL 4'!$B$27*D456))+ ('DGL 4'!$P$9/'DGL 4'!$B$28)*(1-EXP(-'DGL 4'!$B$28*D456))</f>
        <v>20380.170792685298</v>
      </c>
      <c r="J456" s="21">
        <f>(I456+Systeme!$K$17)/Systeme!$K$14</f>
        <v>10.190085396342649</v>
      </c>
      <c r="L456" s="8">
        <f>('DGL 4'!$P$11/'DGL 4'!$B$26)*(1-EXP(-'DGL 4'!$B$26*D456)) + ('DGL 4'!$P$12/'DGL 4'!$B$27)*(1-EXP(-'DGL 4'!$B$27*D456))+ ('DGL 4'!$P$13/'DGL 4'!$B$28)*(1-EXP(-'DGL 4'!$B$28*D456))</f>
        <v>19240.78881988689</v>
      </c>
      <c r="M456" s="21">
        <f>(L456+Systeme!$S$17)/Systeme!$S$14</f>
        <v>9.6203944099434455</v>
      </c>
      <c r="O456" s="8">
        <f>('DGL 4'!$P$15/'DGL 4'!$B$26)*(1-EXP(-'DGL 4'!$B$26*D456)) + ('DGL 4'!$P$16/'DGL 4'!$B$27)*(1-EXP(-'DGL 4'!$B$27*D456))+ ('DGL 4'!$P$17/'DGL 4'!$B$28)*(1-EXP(-'DGL 4'!$B$28*D456))</f>
        <v>155306.62994960806</v>
      </c>
      <c r="P456" s="21">
        <f>(O456+Systeme!$AA$17)/Systeme!$AA$14</f>
        <v>77.653314974804033</v>
      </c>
    </row>
    <row r="457" spans="1:16" x14ac:dyDescent="0.25">
      <c r="A457" s="4">
        <f t="shared" si="7"/>
        <v>455</v>
      </c>
      <c r="D457" s="19">
        <f>A457*0.001 *Systeme!$G$4</f>
        <v>45.5</v>
      </c>
      <c r="F457" s="8">
        <f>('DGL 4'!$P$3/'DGL 4'!$B$26)*(1-EXP(-'DGL 4'!$B$26*D457)) + ('DGL 4'!$P$4/'DGL 4'!$B$27)*(1-EXP(-'DGL 4'!$B$27*D457))+ ('DGL 4'!$P$5/'DGL 4'!$B$28)*(1-EXP(-'DGL 4'!$B$28*D457))</f>
        <v>-194957.82388983772</v>
      </c>
      <c r="G457" s="21">
        <f>(F457+Systeme!$C$17)/Systeme!$C$14</f>
        <v>2.5210880550811416</v>
      </c>
      <c r="I457" s="8">
        <f>('DGL 4'!$P$7/'DGL 4'!$B$26)*(1-EXP(-'DGL 4'!$B$26*D457)) + ('DGL 4'!$P$8/'DGL 4'!$B$27)*(1-EXP(-'DGL 4'!$B$27*D457))+ ('DGL 4'!$P$9/'DGL 4'!$B$28)*(1-EXP(-'DGL 4'!$B$28*D457))</f>
        <v>20296.723535126075</v>
      </c>
      <c r="J457" s="21">
        <f>(I457+Systeme!$K$17)/Systeme!$K$14</f>
        <v>10.148361767563038</v>
      </c>
      <c r="L457" s="8">
        <f>('DGL 4'!$P$11/'DGL 4'!$B$26)*(1-EXP(-'DGL 4'!$B$26*D457)) + ('DGL 4'!$P$12/'DGL 4'!$B$27)*(1-EXP(-'DGL 4'!$B$27*D457))+ ('DGL 4'!$P$13/'DGL 4'!$B$28)*(1-EXP(-'DGL 4'!$B$28*D457))</f>
        <v>19162.46987720218</v>
      </c>
      <c r="M457" s="21">
        <f>(L457+Systeme!$S$17)/Systeme!$S$14</f>
        <v>9.5812349386010904</v>
      </c>
      <c r="O457" s="8">
        <f>('DGL 4'!$P$15/'DGL 4'!$B$26)*(1-EXP(-'DGL 4'!$B$26*D457)) + ('DGL 4'!$P$16/'DGL 4'!$B$27)*(1-EXP(-'DGL 4'!$B$27*D457))+ ('DGL 4'!$P$17/'DGL 4'!$B$28)*(1-EXP(-'DGL 4'!$B$28*D457))</f>
        <v>155498.63047750952</v>
      </c>
      <c r="P457" s="21">
        <f>(O457+Systeme!$AA$17)/Systeme!$AA$14</f>
        <v>77.749315238754761</v>
      </c>
    </row>
    <row r="458" spans="1:16" x14ac:dyDescent="0.25">
      <c r="A458" s="4">
        <f t="shared" si="7"/>
        <v>456</v>
      </c>
      <c r="D458" s="19">
        <f>A458*0.001 *Systeme!$G$4</f>
        <v>45.6</v>
      </c>
      <c r="F458" s="8">
        <f>('DGL 4'!$P$3/'DGL 4'!$B$26)*(1-EXP(-'DGL 4'!$B$26*D458)) + ('DGL 4'!$P$4/'DGL 4'!$B$27)*(1-EXP(-'DGL 4'!$B$27*D458))+ ('DGL 4'!$P$5/'DGL 4'!$B$28)*(1-EXP(-'DGL 4'!$B$28*D458))</f>
        <v>-194987.84026591503</v>
      </c>
      <c r="G458" s="21">
        <f>(F458+Systeme!$C$17)/Systeme!$C$14</f>
        <v>2.5060798670424846</v>
      </c>
      <c r="I458" s="8">
        <f>('DGL 4'!$P$7/'DGL 4'!$B$26)*(1-EXP(-'DGL 4'!$B$26*D458)) + ('DGL 4'!$P$8/'DGL 4'!$B$27)*(1-EXP(-'DGL 4'!$B$27*D458))+ ('DGL 4'!$P$9/'DGL 4'!$B$28)*(1-EXP(-'DGL 4'!$B$28*D458))</f>
        <v>20213.569981434965</v>
      </c>
      <c r="J458" s="21">
        <f>(I458+Systeme!$K$17)/Systeme!$K$14</f>
        <v>10.106784990717482</v>
      </c>
      <c r="L458" s="8">
        <f>('DGL 4'!$P$11/'DGL 4'!$B$26)*(1-EXP(-'DGL 4'!$B$26*D458)) + ('DGL 4'!$P$12/'DGL 4'!$B$27)*(1-EXP(-'DGL 4'!$B$27*D458))+ ('DGL 4'!$P$13/'DGL 4'!$B$28)*(1-EXP(-'DGL 4'!$B$28*D458))</f>
        <v>19084.421136354387</v>
      </c>
      <c r="M458" s="21">
        <f>(L458+Systeme!$S$17)/Systeme!$S$14</f>
        <v>9.5422105681771932</v>
      </c>
      <c r="O458" s="8">
        <f>('DGL 4'!$P$15/'DGL 4'!$B$26)*(1-EXP(-'DGL 4'!$B$26*D458)) + ('DGL 4'!$P$16/'DGL 4'!$B$27)*(1-EXP(-'DGL 4'!$B$27*D458))+ ('DGL 4'!$P$17/'DGL 4'!$B$28)*(1-EXP(-'DGL 4'!$B$28*D458))</f>
        <v>155689.84914812568</v>
      </c>
      <c r="P458" s="21">
        <f>(O458+Systeme!$AA$17)/Systeme!$AA$14</f>
        <v>77.844924574062844</v>
      </c>
    </row>
    <row r="459" spans="1:16" x14ac:dyDescent="0.25">
      <c r="A459" s="4">
        <f t="shared" si="7"/>
        <v>457</v>
      </c>
      <c r="D459" s="19">
        <f>A459*0.001 *Systeme!$G$4</f>
        <v>45.7</v>
      </c>
      <c r="F459" s="8">
        <f>('DGL 4'!$P$3/'DGL 4'!$B$26)*(1-EXP(-'DGL 4'!$B$26*D459)) + ('DGL 4'!$P$4/'DGL 4'!$B$27)*(1-EXP(-'DGL 4'!$B$27*D459))+ ('DGL 4'!$P$5/'DGL 4'!$B$28)*(1-EXP(-'DGL 4'!$B$28*D459))</f>
        <v>-195017.6405670589</v>
      </c>
      <c r="G459" s="21">
        <f>(F459+Systeme!$C$17)/Systeme!$C$14</f>
        <v>2.4911797164705494</v>
      </c>
      <c r="I459" s="8">
        <f>('DGL 4'!$P$7/'DGL 4'!$B$26)*(1-EXP(-'DGL 4'!$B$26*D459)) + ('DGL 4'!$P$8/'DGL 4'!$B$27)*(1-EXP(-'DGL 4'!$B$27*D459))+ ('DGL 4'!$P$9/'DGL 4'!$B$28)*(1-EXP(-'DGL 4'!$B$28*D459))</f>
        <v>20130.709663670918</v>
      </c>
      <c r="J459" s="21">
        <f>(I459+Systeme!$K$17)/Systeme!$K$14</f>
        <v>10.065354831835458</v>
      </c>
      <c r="L459" s="8">
        <f>('DGL 4'!$P$11/'DGL 4'!$B$26)*(1-EXP(-'DGL 4'!$B$26*D459)) + ('DGL 4'!$P$12/'DGL 4'!$B$27)*(1-EXP(-'DGL 4'!$B$27*D459))+ ('DGL 4'!$P$13/'DGL 4'!$B$28)*(1-EXP(-'DGL 4'!$B$28*D459))</f>
        <v>19006.642241607449</v>
      </c>
      <c r="M459" s="21">
        <f>(L459+Systeme!$S$17)/Systeme!$S$14</f>
        <v>9.503321120803724</v>
      </c>
      <c r="O459" s="8">
        <f>('DGL 4'!$P$15/'DGL 4'!$B$26)*(1-EXP(-'DGL 4'!$B$26*D459)) + ('DGL 4'!$P$16/'DGL 4'!$B$27)*(1-EXP(-'DGL 4'!$B$27*D459))+ ('DGL 4'!$P$17/'DGL 4'!$B$28)*(1-EXP(-'DGL 4'!$B$28*D459))</f>
        <v>155880.28866178056</v>
      </c>
      <c r="P459" s="21">
        <f>(O459+Systeme!$AA$17)/Systeme!$AA$14</f>
        <v>77.940144330890277</v>
      </c>
    </row>
    <row r="460" spans="1:16" x14ac:dyDescent="0.25">
      <c r="A460" s="4">
        <f t="shared" si="7"/>
        <v>458</v>
      </c>
      <c r="D460" s="19">
        <f>A460*0.001 *Systeme!$G$4</f>
        <v>45.800000000000004</v>
      </c>
      <c r="F460" s="8">
        <f>('DGL 4'!$P$3/'DGL 4'!$B$26)*(1-EXP(-'DGL 4'!$B$26*D460)) + ('DGL 4'!$P$4/'DGL 4'!$B$27)*(1-EXP(-'DGL 4'!$B$27*D460))+ ('DGL 4'!$P$5/'DGL 4'!$B$28)*(1-EXP(-'DGL 4'!$B$28*D460))</f>
        <v>-195047.22665171238</v>
      </c>
      <c r="G460" s="21">
        <f>(F460+Systeme!$C$17)/Systeme!$C$14</f>
        <v>2.4763866741438103</v>
      </c>
      <c r="I460" s="8">
        <f>('DGL 4'!$P$7/'DGL 4'!$B$26)*(1-EXP(-'DGL 4'!$B$26*D460)) + ('DGL 4'!$P$8/'DGL 4'!$B$27)*(1-EXP(-'DGL 4'!$B$27*D460))+ ('DGL 4'!$P$9/'DGL 4'!$B$28)*(1-EXP(-'DGL 4'!$B$28*D460))</f>
        <v>20048.142106880172</v>
      </c>
      <c r="J460" s="21">
        <f>(I460+Systeme!$K$17)/Systeme!$K$14</f>
        <v>10.024071053440085</v>
      </c>
      <c r="L460" s="8">
        <f>('DGL 4'!$P$11/'DGL 4'!$B$26)*(1-EXP(-'DGL 4'!$B$26*D460)) + ('DGL 4'!$P$12/'DGL 4'!$B$27)*(1-EXP(-'DGL 4'!$B$27*D460))+ ('DGL 4'!$P$13/'DGL 4'!$B$28)*(1-EXP(-'DGL 4'!$B$28*D460))</f>
        <v>18929.132829629554</v>
      </c>
      <c r="M460" s="21">
        <f>(L460+Systeme!$S$17)/Systeme!$S$14</f>
        <v>9.4645664148147777</v>
      </c>
      <c r="O460" s="8">
        <f>('DGL 4'!$P$15/'DGL 4'!$B$26)*(1-EXP(-'DGL 4'!$B$26*D460)) + ('DGL 4'!$P$16/'DGL 4'!$B$27)*(1-EXP(-'DGL 4'!$B$27*D460))+ ('DGL 4'!$P$17/'DGL 4'!$B$28)*(1-EXP(-'DGL 4'!$B$28*D460))</f>
        <v>156069.95171520274</v>
      </c>
      <c r="P460" s="21">
        <f>(O460+Systeme!$AA$17)/Systeme!$AA$14</f>
        <v>78.034975857601367</v>
      </c>
    </row>
    <row r="461" spans="1:16" x14ac:dyDescent="0.25">
      <c r="A461" s="4">
        <f t="shared" si="7"/>
        <v>459</v>
      </c>
      <c r="D461" s="19">
        <f>A461*0.001 *Systeme!$G$4</f>
        <v>45.9</v>
      </c>
      <c r="F461" s="8">
        <f>('DGL 4'!$P$3/'DGL 4'!$B$26)*(1-EXP(-'DGL 4'!$B$26*D461)) + ('DGL 4'!$P$4/'DGL 4'!$B$27)*(1-EXP(-'DGL 4'!$B$27*D461))+ ('DGL 4'!$P$5/'DGL 4'!$B$28)*(1-EXP(-'DGL 4'!$B$28*D461))</f>
        <v>-195076.60036030266</v>
      </c>
      <c r="G461" s="21">
        <f>(F461+Systeme!$C$17)/Systeme!$C$14</f>
        <v>2.4616998198486688</v>
      </c>
      <c r="I461" s="8">
        <f>('DGL 4'!$P$7/'DGL 4'!$B$26)*(1-EXP(-'DGL 4'!$B$26*D461)) + ('DGL 4'!$P$8/'DGL 4'!$B$27)*(1-EXP(-'DGL 4'!$B$27*D461))+ ('DGL 4'!$P$9/'DGL 4'!$B$28)*(1-EXP(-'DGL 4'!$B$28*D461))</f>
        <v>19965.866829226434</v>
      </c>
      <c r="J461" s="21">
        <f>(I461+Systeme!$K$17)/Systeme!$K$14</f>
        <v>9.9829334146132176</v>
      </c>
      <c r="L461" s="8">
        <f>('DGL 4'!$P$11/'DGL 4'!$B$26)*(1-EXP(-'DGL 4'!$B$26*D461)) + ('DGL 4'!$P$12/'DGL 4'!$B$27)*(1-EXP(-'DGL 4'!$B$27*D461))+ ('DGL 4'!$P$13/'DGL 4'!$B$28)*(1-EXP(-'DGL 4'!$B$28*D461))</f>
        <v>18851.892529626901</v>
      </c>
      <c r="M461" s="21">
        <f>(L461+Systeme!$S$17)/Systeme!$S$14</f>
        <v>9.4259462648134509</v>
      </c>
      <c r="O461" s="8">
        <f>('DGL 4'!$P$15/'DGL 4'!$B$26)*(1-EXP(-'DGL 4'!$B$26*D461)) + ('DGL 4'!$P$16/'DGL 4'!$B$27)*(1-EXP(-'DGL 4'!$B$27*D461))+ ('DGL 4'!$P$17/'DGL 4'!$B$28)*(1-EXP(-'DGL 4'!$B$28*D461))</f>
        <v>156258.84100144936</v>
      </c>
      <c r="P461" s="21">
        <f>(O461+Systeme!$AA$17)/Systeme!$AA$14</f>
        <v>78.129420500724677</v>
      </c>
    </row>
    <row r="462" spans="1:16" x14ac:dyDescent="0.25">
      <c r="A462" s="4">
        <f t="shared" si="7"/>
        <v>460</v>
      </c>
      <c r="D462" s="19">
        <f>A462*0.001 *Systeme!$G$4</f>
        <v>46</v>
      </c>
      <c r="F462" s="8">
        <f>('DGL 4'!$P$3/'DGL 4'!$B$26)*(1-EXP(-'DGL 4'!$B$26*D462)) + ('DGL 4'!$P$4/'DGL 4'!$B$27)*(1-EXP(-'DGL 4'!$B$27*D462))+ ('DGL 4'!$P$5/'DGL 4'!$B$28)*(1-EXP(-'DGL 4'!$B$28*D462))</f>
        <v>-195105.76351542721</v>
      </c>
      <c r="G462" s="21">
        <f>(F462+Systeme!$C$17)/Systeme!$C$14</f>
        <v>2.4471182422863929</v>
      </c>
      <c r="I462" s="8">
        <f>('DGL 4'!$P$7/'DGL 4'!$B$26)*(1-EXP(-'DGL 4'!$B$26*D462)) + ('DGL 4'!$P$8/'DGL 4'!$B$27)*(1-EXP(-'DGL 4'!$B$27*D462))+ ('DGL 4'!$P$9/'DGL 4'!$B$28)*(1-EXP(-'DGL 4'!$B$28*D462))</f>
        <v>19883.883342119196</v>
      </c>
      <c r="J462" s="21">
        <f>(I462+Systeme!$K$17)/Systeme!$K$14</f>
        <v>9.9419416710595971</v>
      </c>
      <c r="L462" s="8">
        <f>('DGL 4'!$P$11/'DGL 4'!$B$26)*(1-EXP(-'DGL 4'!$B$26*D462)) + ('DGL 4'!$P$12/'DGL 4'!$B$27)*(1-EXP(-'DGL 4'!$B$27*D462))+ ('DGL 4'!$P$13/'DGL 4'!$B$28)*(1-EXP(-'DGL 4'!$B$28*D462))</f>
        <v>18774.920963475044</v>
      </c>
      <c r="M462" s="21">
        <f>(L462+Systeme!$S$17)/Systeme!$S$14</f>
        <v>9.3874604817375218</v>
      </c>
      <c r="O462" s="8">
        <f>('DGL 4'!$P$15/'DGL 4'!$B$26)*(1-EXP(-'DGL 4'!$B$26*D462)) + ('DGL 4'!$P$16/'DGL 4'!$B$27)*(1-EXP(-'DGL 4'!$B$27*D462))+ ('DGL 4'!$P$17/'DGL 4'!$B$28)*(1-EXP(-'DGL 4'!$B$28*D462))</f>
        <v>156446.95920983303</v>
      </c>
      <c r="P462" s="21">
        <f>(O462+Systeme!$AA$17)/Systeme!$AA$14</f>
        <v>78.22347960491652</v>
      </c>
    </row>
    <row r="463" spans="1:16" x14ac:dyDescent="0.25">
      <c r="A463" s="4">
        <f t="shared" si="7"/>
        <v>461</v>
      </c>
      <c r="D463" s="19">
        <f>A463*0.001 *Systeme!$G$4</f>
        <v>46.1</v>
      </c>
      <c r="F463" s="8">
        <f>('DGL 4'!$P$3/'DGL 4'!$B$26)*(1-EXP(-'DGL 4'!$B$26*D463)) + ('DGL 4'!$P$4/'DGL 4'!$B$27)*(1-EXP(-'DGL 4'!$B$27*D463))+ ('DGL 4'!$P$5/'DGL 4'!$B$28)*(1-EXP(-'DGL 4'!$B$28*D463))</f>
        <v>-195134.71792203782</v>
      </c>
      <c r="G463" s="21">
        <f>(F463+Systeme!$C$17)/Systeme!$C$14</f>
        <v>2.4326410389810915</v>
      </c>
      <c r="I463" s="8">
        <f>('DGL 4'!$P$7/'DGL 4'!$B$26)*(1-EXP(-'DGL 4'!$B$26*D463)) + ('DGL 4'!$P$8/'DGL 4'!$B$27)*(1-EXP(-'DGL 4'!$B$27*D463))+ ('DGL 4'!$P$9/'DGL 4'!$B$28)*(1-EXP(-'DGL 4'!$B$28*D463))</f>
        <v>19802.19115033999</v>
      </c>
      <c r="J463" s="21">
        <f>(I463+Systeme!$K$17)/Systeme!$K$14</f>
        <v>9.9010955751699949</v>
      </c>
      <c r="L463" s="8">
        <f>('DGL 4'!$P$11/'DGL 4'!$B$26)*(1-EXP(-'DGL 4'!$B$26*D463)) + ('DGL 4'!$P$12/'DGL 4'!$B$27)*(1-EXP(-'DGL 4'!$B$27*D463))+ ('DGL 4'!$P$13/'DGL 4'!$B$28)*(1-EXP(-'DGL 4'!$B$28*D463))</f>
        <v>18698.217745849368</v>
      </c>
      <c r="M463" s="21">
        <f>(L463+Systeme!$S$17)/Systeme!$S$14</f>
        <v>9.3491088729246847</v>
      </c>
      <c r="O463" s="8">
        <f>('DGL 4'!$P$15/'DGL 4'!$B$26)*(1-EXP(-'DGL 4'!$B$26*D463)) + ('DGL 4'!$P$16/'DGL 4'!$B$27)*(1-EXP(-'DGL 4'!$B$27*D463))+ ('DGL 4'!$P$17/'DGL 4'!$B$28)*(1-EXP(-'DGL 4'!$B$28*D463))</f>
        <v>156634.30902584849</v>
      </c>
      <c r="P463" s="21">
        <f>(O463+Systeme!$AA$17)/Systeme!$AA$14</f>
        <v>78.317154512924247</v>
      </c>
    </row>
    <row r="464" spans="1:16" x14ac:dyDescent="0.25">
      <c r="A464" s="4">
        <f t="shared" si="7"/>
        <v>462</v>
      </c>
      <c r="D464" s="19">
        <f>A464*0.001 *Systeme!$G$4</f>
        <v>46.2</v>
      </c>
      <c r="F464" s="8">
        <f>('DGL 4'!$P$3/'DGL 4'!$B$26)*(1-EXP(-'DGL 4'!$B$26*D464)) + ('DGL 4'!$P$4/'DGL 4'!$B$27)*(1-EXP(-'DGL 4'!$B$27*D464))+ ('DGL 4'!$P$5/'DGL 4'!$B$28)*(1-EXP(-'DGL 4'!$B$28*D464))</f>
        <v>-195163.46536762267</v>
      </c>
      <c r="G464" s="21">
        <f>(F464+Systeme!$C$17)/Systeme!$C$14</f>
        <v>2.4182673161886634</v>
      </c>
      <c r="I464" s="8">
        <f>('DGL 4'!$P$7/'DGL 4'!$B$26)*(1-EXP(-'DGL 4'!$B$26*D464)) + ('DGL 4'!$P$8/'DGL 4'!$B$27)*(1-EXP(-'DGL 4'!$B$27*D464))+ ('DGL 4'!$P$9/'DGL 4'!$B$28)*(1-EXP(-'DGL 4'!$B$28*D464))</f>
        <v>19720.789752167882</v>
      </c>
      <c r="J464" s="21">
        <f>(I464+Systeme!$K$17)/Systeme!$K$14</f>
        <v>9.8603948760839408</v>
      </c>
      <c r="L464" s="8">
        <f>('DGL 4'!$P$11/'DGL 4'!$B$26)*(1-EXP(-'DGL 4'!$B$26*D464)) + ('DGL 4'!$P$12/'DGL 4'!$B$27)*(1-EXP(-'DGL 4'!$B$27*D464))+ ('DGL 4'!$P$13/'DGL 4'!$B$28)*(1-EXP(-'DGL 4'!$B$28*D464))</f>
        <v>18621.782484353229</v>
      </c>
      <c r="M464" s="21">
        <f>(L464+Systeme!$S$17)/Systeme!$S$14</f>
        <v>9.3108912421766146</v>
      </c>
      <c r="O464" s="8">
        <f>('DGL 4'!$P$15/'DGL 4'!$B$26)*(1-EXP(-'DGL 4'!$B$26*D464)) + ('DGL 4'!$P$16/'DGL 4'!$B$27)*(1-EXP(-'DGL 4'!$B$27*D464))+ ('DGL 4'!$P$17/'DGL 4'!$B$28)*(1-EXP(-'DGL 4'!$B$28*D464))</f>
        <v>156820.89313110159</v>
      </c>
      <c r="P464" s="21">
        <f>(O464+Systeme!$AA$17)/Systeme!$AA$14</f>
        <v>78.410446565550799</v>
      </c>
    </row>
    <row r="465" spans="1:16" x14ac:dyDescent="0.25">
      <c r="A465" s="4">
        <f t="shared" si="7"/>
        <v>463</v>
      </c>
      <c r="D465" s="19">
        <f>A465*0.001 *Systeme!$G$4</f>
        <v>46.300000000000004</v>
      </c>
      <c r="F465" s="8">
        <f>('DGL 4'!$P$3/'DGL 4'!$B$26)*(1-EXP(-'DGL 4'!$B$26*D465)) + ('DGL 4'!$P$4/'DGL 4'!$B$27)*(1-EXP(-'DGL 4'!$B$27*D465))+ ('DGL 4'!$P$5/'DGL 4'!$B$28)*(1-EXP(-'DGL 4'!$B$28*D465))</f>
        <v>-195192.00762238662</v>
      </c>
      <c r="G465" s="21">
        <f>(F465+Systeme!$C$17)/Systeme!$C$14</f>
        <v>2.4039961888066901</v>
      </c>
      <c r="I465" s="8">
        <f>('DGL 4'!$P$7/'DGL 4'!$B$26)*(1-EXP(-'DGL 4'!$B$26*D465)) + ('DGL 4'!$P$8/'DGL 4'!$B$27)*(1-EXP(-'DGL 4'!$B$27*D465))+ ('DGL 4'!$P$9/'DGL 4'!$B$28)*(1-EXP(-'DGL 4'!$B$28*D465))</f>
        <v>19639.678639502526</v>
      </c>
      <c r="J465" s="21">
        <f>(I465+Systeme!$K$17)/Systeme!$K$14</f>
        <v>9.8198393197512637</v>
      </c>
      <c r="L465" s="8">
        <f>('DGL 4'!$P$11/'DGL 4'!$B$26)*(1-EXP(-'DGL 4'!$B$26*D465)) + ('DGL 4'!$P$12/'DGL 4'!$B$27)*(1-EXP(-'DGL 4'!$B$27*D465))+ ('DGL 4'!$P$13/'DGL 4'!$B$28)*(1-EXP(-'DGL 4'!$B$28*D465))</f>
        <v>18545.614779645024</v>
      </c>
      <c r="M465" s="21">
        <f>(L465+Systeme!$S$17)/Systeme!$S$14</f>
        <v>9.2728073898225123</v>
      </c>
      <c r="O465" s="8">
        <f>('DGL 4'!$P$15/'DGL 4'!$B$26)*(1-EXP(-'DGL 4'!$B$26*D465)) + ('DGL 4'!$P$16/'DGL 4'!$B$27)*(1-EXP(-'DGL 4'!$B$27*D465))+ ('DGL 4'!$P$17/'DGL 4'!$B$28)*(1-EXP(-'DGL 4'!$B$28*D465))</f>
        <v>157006.71420323907</v>
      </c>
      <c r="P465" s="21">
        <f>(O465+Systeme!$AA$17)/Systeme!$AA$14</f>
        <v>78.503357101619528</v>
      </c>
    </row>
    <row r="466" spans="1:16" x14ac:dyDescent="0.25">
      <c r="A466" s="4">
        <f t="shared" si="7"/>
        <v>464</v>
      </c>
      <c r="D466" s="19">
        <f>A466*0.001 *Systeme!$G$4</f>
        <v>46.400000000000006</v>
      </c>
      <c r="F466" s="8">
        <f>('DGL 4'!$P$3/'DGL 4'!$B$26)*(1-EXP(-'DGL 4'!$B$26*D466)) + ('DGL 4'!$P$4/'DGL 4'!$B$27)*(1-EXP(-'DGL 4'!$B$27*D466))+ ('DGL 4'!$P$5/'DGL 4'!$B$28)*(1-EXP(-'DGL 4'!$B$28*D466))</f>
        <v>-195220.34643942933</v>
      </c>
      <c r="G466" s="21">
        <f>(F466+Systeme!$C$17)/Systeme!$C$14</f>
        <v>2.389826780285337</v>
      </c>
      <c r="I466" s="8">
        <f>('DGL 4'!$P$7/'DGL 4'!$B$26)*(1-EXP(-'DGL 4'!$B$26*D466)) + ('DGL 4'!$P$8/'DGL 4'!$B$27)*(1-EXP(-'DGL 4'!$B$27*D466))+ ('DGL 4'!$P$9/'DGL 4'!$B$28)*(1-EXP(-'DGL 4'!$B$28*D466))</f>
        <v>19558.857297986251</v>
      </c>
      <c r="J466" s="21">
        <f>(I466+Systeme!$K$17)/Systeme!$K$14</f>
        <v>9.7794286489931253</v>
      </c>
      <c r="L466" s="8">
        <f>('DGL 4'!$P$11/'DGL 4'!$B$26)*(1-EXP(-'DGL 4'!$B$26*D466)) + ('DGL 4'!$P$12/'DGL 4'!$B$27)*(1-EXP(-'DGL 4'!$B$27*D466))+ ('DGL 4'!$P$13/'DGL 4'!$B$28)*(1-EXP(-'DGL 4'!$B$28*D466))</f>
        <v>18469.714225563279</v>
      </c>
      <c r="M466" s="21">
        <f>(L466+Systeme!$S$17)/Systeme!$S$14</f>
        <v>9.2348571127816399</v>
      </c>
      <c r="O466" s="8">
        <f>('DGL 4'!$P$15/'DGL 4'!$B$26)*(1-EXP(-'DGL 4'!$B$26*D466)) + ('DGL 4'!$P$16/'DGL 4'!$B$27)*(1-EXP(-'DGL 4'!$B$27*D466))+ ('DGL 4'!$P$17/'DGL 4'!$B$28)*(1-EXP(-'DGL 4'!$B$28*D466))</f>
        <v>157191.77491587985</v>
      </c>
      <c r="P466" s="21">
        <f>(O466+Systeme!$AA$17)/Systeme!$AA$14</f>
        <v>78.595887457939924</v>
      </c>
    </row>
    <row r="467" spans="1:16" x14ac:dyDescent="0.25">
      <c r="A467" s="4">
        <f t="shared" si="7"/>
        <v>465</v>
      </c>
      <c r="D467" s="19">
        <f>A467*0.001 *Systeme!$G$4</f>
        <v>46.5</v>
      </c>
      <c r="F467" s="8">
        <f>('DGL 4'!$P$3/'DGL 4'!$B$26)*(1-EXP(-'DGL 4'!$B$26*D467)) + ('DGL 4'!$P$4/'DGL 4'!$B$27)*(1-EXP(-'DGL 4'!$B$27*D467))+ ('DGL 4'!$P$5/'DGL 4'!$B$28)*(1-EXP(-'DGL 4'!$B$28*D467))</f>
        <v>-195248.48355492175</v>
      </c>
      <c r="G467" s="21">
        <f>(F467+Systeme!$C$17)/Systeme!$C$14</f>
        <v>2.3757582225391234</v>
      </c>
      <c r="I467" s="8">
        <f>('DGL 4'!$P$7/'DGL 4'!$B$26)*(1-EXP(-'DGL 4'!$B$26*D467)) + ('DGL 4'!$P$8/'DGL 4'!$B$27)*(1-EXP(-'DGL 4'!$B$27*D467))+ ('DGL 4'!$P$9/'DGL 4'!$B$28)*(1-EXP(-'DGL 4'!$B$28*D467))</f>
        <v>19478.325207124144</v>
      </c>
      <c r="J467" s="21">
        <f>(I467+Systeme!$K$17)/Systeme!$K$14</f>
        <v>9.7391626035620718</v>
      </c>
      <c r="L467" s="8">
        <f>('DGL 4'!$P$11/'DGL 4'!$B$26)*(1-EXP(-'DGL 4'!$B$26*D467)) + ('DGL 4'!$P$12/'DGL 4'!$B$27)*(1-EXP(-'DGL 4'!$B$27*D467))+ ('DGL 4'!$P$13/'DGL 4'!$B$28)*(1-EXP(-'DGL 4'!$B$28*D467))</f>
        <v>18394.080409250368</v>
      </c>
      <c r="M467" s="21">
        <f>(L467+Systeme!$S$17)/Systeme!$S$14</f>
        <v>9.1970402046251838</v>
      </c>
      <c r="O467" s="8">
        <f>('DGL 4'!$P$15/'DGL 4'!$B$26)*(1-EXP(-'DGL 4'!$B$26*D467)) + ('DGL 4'!$P$16/'DGL 4'!$B$27)*(1-EXP(-'DGL 4'!$B$27*D467))+ ('DGL 4'!$P$17/'DGL 4'!$B$28)*(1-EXP(-'DGL 4'!$B$28*D467))</f>
        <v>157376.07793854724</v>
      </c>
      <c r="P467" s="21">
        <f>(O467+Systeme!$AA$17)/Systeme!$AA$14</f>
        <v>78.68803896927362</v>
      </c>
    </row>
    <row r="468" spans="1:16" x14ac:dyDescent="0.25">
      <c r="A468" s="4">
        <f t="shared" si="7"/>
        <v>466</v>
      </c>
      <c r="D468" s="19">
        <f>A468*0.001 *Systeme!$G$4</f>
        <v>46.6</v>
      </c>
      <c r="F468" s="8">
        <f>('DGL 4'!$P$3/'DGL 4'!$B$26)*(1-EXP(-'DGL 4'!$B$26*D468)) + ('DGL 4'!$P$4/'DGL 4'!$B$27)*(1-EXP(-'DGL 4'!$B$27*D468))+ ('DGL 4'!$P$5/'DGL 4'!$B$28)*(1-EXP(-'DGL 4'!$B$28*D468))</f>
        <v>-195276.42068828046</v>
      </c>
      <c r="G468" s="21">
        <f>(F468+Systeme!$C$17)/Systeme!$C$14</f>
        <v>2.3617896558597713</v>
      </c>
      <c r="I468" s="8">
        <f>('DGL 4'!$P$7/'DGL 4'!$B$26)*(1-EXP(-'DGL 4'!$B$26*D468)) + ('DGL 4'!$P$8/'DGL 4'!$B$27)*(1-EXP(-'DGL 4'!$B$27*D468))+ ('DGL 4'!$P$9/'DGL 4'!$B$28)*(1-EXP(-'DGL 4'!$B$28*D468))</f>
        <v>19398.081840403116</v>
      </c>
      <c r="J468" s="21">
        <f>(I468+Systeme!$K$17)/Systeme!$K$14</f>
        <v>9.6990409202015577</v>
      </c>
      <c r="L468" s="8">
        <f>('DGL 4'!$P$11/'DGL 4'!$B$26)*(1-EXP(-'DGL 4'!$B$26*D468)) + ('DGL 4'!$P$12/'DGL 4'!$B$27)*(1-EXP(-'DGL 4'!$B$27*D468))+ ('DGL 4'!$P$13/'DGL 4'!$B$28)*(1-EXP(-'DGL 4'!$B$28*D468))</f>
        <v>18318.712911274488</v>
      </c>
      <c r="M468" s="21">
        <f>(L468+Systeme!$S$17)/Systeme!$S$14</f>
        <v>9.1593564556372442</v>
      </c>
      <c r="O468" s="8">
        <f>('DGL 4'!$P$15/'DGL 4'!$B$26)*(1-EXP(-'DGL 4'!$B$26*D468)) + ('DGL 4'!$P$16/'DGL 4'!$B$27)*(1-EXP(-'DGL 4'!$B$27*D468))+ ('DGL 4'!$P$17/'DGL 4'!$B$28)*(1-EXP(-'DGL 4'!$B$28*D468))</f>
        <v>157559.62593660297</v>
      </c>
      <c r="P468" s="21">
        <f>(O468+Systeme!$AA$17)/Systeme!$AA$14</f>
        <v>78.779812968301485</v>
      </c>
    </row>
    <row r="469" spans="1:16" x14ac:dyDescent="0.25">
      <c r="A469" s="4">
        <f t="shared" si="7"/>
        <v>467</v>
      </c>
      <c r="D469" s="19">
        <f>A469*0.001 *Systeme!$G$4</f>
        <v>46.7</v>
      </c>
      <c r="F469" s="8">
        <f>('DGL 4'!$P$3/'DGL 4'!$B$26)*(1-EXP(-'DGL 4'!$B$26*D469)) + ('DGL 4'!$P$4/'DGL 4'!$B$27)*(1-EXP(-'DGL 4'!$B$27*D469))+ ('DGL 4'!$P$5/'DGL 4'!$B$28)*(1-EXP(-'DGL 4'!$B$28*D469))</f>
        <v>-195304.15954234055</v>
      </c>
      <c r="G469" s="21">
        <f>(F469+Systeme!$C$17)/Systeme!$C$14</f>
        <v>2.3479202288297238</v>
      </c>
      <c r="I469" s="8">
        <f>('DGL 4'!$P$7/'DGL 4'!$B$26)*(1-EXP(-'DGL 4'!$B$26*D469)) + ('DGL 4'!$P$8/'DGL 4'!$B$27)*(1-EXP(-'DGL 4'!$B$27*D469))+ ('DGL 4'!$P$9/'DGL 4'!$B$28)*(1-EXP(-'DGL 4'!$B$28*D469))</f>
        <v>19318.126665408665</v>
      </c>
      <c r="J469" s="21">
        <f>(I469+Systeme!$K$17)/Systeme!$K$14</f>
        <v>9.6590633327043331</v>
      </c>
      <c r="L469" s="8">
        <f>('DGL 4'!$P$11/'DGL 4'!$B$26)*(1-EXP(-'DGL 4'!$B$26*D469)) + ('DGL 4'!$P$12/'DGL 4'!$B$27)*(1-EXP(-'DGL 4'!$B$27*D469))+ ('DGL 4'!$P$13/'DGL 4'!$B$28)*(1-EXP(-'DGL 4'!$B$28*D469))</f>
        <v>18243.611305750383</v>
      </c>
      <c r="M469" s="21">
        <f>(L469+Systeme!$S$17)/Systeme!$S$14</f>
        <v>9.1218056528751905</v>
      </c>
      <c r="O469" s="8">
        <f>('DGL 4'!$P$15/'DGL 4'!$B$26)*(1-EXP(-'DGL 4'!$B$26*D469)) + ('DGL 4'!$P$16/'DGL 4'!$B$27)*(1-EXP(-'DGL 4'!$B$27*D469))+ ('DGL 4'!$P$17/'DGL 4'!$B$28)*(1-EXP(-'DGL 4'!$B$28*D469))</f>
        <v>157742.42157118148</v>
      </c>
      <c r="P469" s="21">
        <f>(O469+Systeme!$AA$17)/Systeme!$AA$14</f>
        <v>78.871210785590733</v>
      </c>
    </row>
    <row r="470" spans="1:16" x14ac:dyDescent="0.25">
      <c r="A470" s="4">
        <f t="shared" si="7"/>
        <v>468</v>
      </c>
      <c r="D470" s="19">
        <f>A470*0.001 *Systeme!$G$4</f>
        <v>46.800000000000004</v>
      </c>
      <c r="F470" s="8">
        <f>('DGL 4'!$P$3/'DGL 4'!$B$26)*(1-EXP(-'DGL 4'!$B$26*D470)) + ('DGL 4'!$P$4/'DGL 4'!$B$27)*(1-EXP(-'DGL 4'!$B$27*D470))+ ('DGL 4'!$P$5/'DGL 4'!$B$28)*(1-EXP(-'DGL 4'!$B$28*D470))</f>
        <v>-195331.70180352603</v>
      </c>
      <c r="G470" s="21">
        <f>(F470+Systeme!$C$17)/Systeme!$C$14</f>
        <v>2.334149098236987</v>
      </c>
      <c r="I470" s="8">
        <f>('DGL 4'!$P$7/'DGL 4'!$B$26)*(1-EXP(-'DGL 4'!$B$26*D470)) + ('DGL 4'!$P$8/'DGL 4'!$B$27)*(1-EXP(-'DGL 4'!$B$27*D470))+ ('DGL 4'!$P$9/'DGL 4'!$B$28)*(1-EXP(-'DGL 4'!$B$28*D470))</f>
        <v>19238.459143941087</v>
      </c>
      <c r="J470" s="21">
        <f>(I470+Systeme!$K$17)/Systeme!$K$14</f>
        <v>9.6192295719705427</v>
      </c>
      <c r="L470" s="8">
        <f>('DGL 4'!$P$11/'DGL 4'!$B$26)*(1-EXP(-'DGL 4'!$B$26*D470)) + ('DGL 4'!$P$12/'DGL 4'!$B$27)*(1-EXP(-'DGL 4'!$B$27*D470))+ ('DGL 4'!$P$13/'DGL 4'!$B$28)*(1-EXP(-'DGL 4'!$B$28*D470))</f>
        <v>18168.77516045823</v>
      </c>
      <c r="M470" s="21">
        <f>(L470+Systeme!$S$17)/Systeme!$S$14</f>
        <v>9.0843875802291159</v>
      </c>
      <c r="O470" s="8">
        <f>('DGL 4'!$P$15/'DGL 4'!$B$26)*(1-EXP(-'DGL 4'!$B$26*D470)) + ('DGL 4'!$P$16/'DGL 4'!$B$27)*(1-EXP(-'DGL 4'!$B$27*D470))+ ('DGL 4'!$P$17/'DGL 4'!$B$28)*(1-EXP(-'DGL 4'!$B$28*D470))</f>
        <v>157924.46749912677</v>
      </c>
      <c r="P470" s="21">
        <f>(O470+Systeme!$AA$17)/Systeme!$AA$14</f>
        <v>78.962233749563381</v>
      </c>
    </row>
    <row r="471" spans="1:16" x14ac:dyDescent="0.25">
      <c r="A471" s="4">
        <f t="shared" si="7"/>
        <v>469</v>
      </c>
      <c r="D471" s="19">
        <f>A471*0.001 *Systeme!$G$4</f>
        <v>46.900000000000006</v>
      </c>
      <c r="F471" s="8">
        <f>('DGL 4'!$P$3/'DGL 4'!$B$26)*(1-EXP(-'DGL 4'!$B$26*D471)) + ('DGL 4'!$P$4/'DGL 4'!$B$27)*(1-EXP(-'DGL 4'!$B$27*D471))+ ('DGL 4'!$P$5/'DGL 4'!$B$28)*(1-EXP(-'DGL 4'!$B$28*D471))</f>
        <v>-195359.04914201936</v>
      </c>
      <c r="G471" s="21">
        <f>(F471+Systeme!$C$17)/Systeme!$C$14</f>
        <v>2.3204754289903211</v>
      </c>
      <c r="I471" s="8">
        <f>('DGL 4'!$P$7/'DGL 4'!$B$26)*(1-EXP(-'DGL 4'!$B$26*D471)) + ('DGL 4'!$P$8/'DGL 4'!$B$27)*(1-EXP(-'DGL 4'!$B$27*D471))+ ('DGL 4'!$P$9/'DGL 4'!$B$28)*(1-EXP(-'DGL 4'!$B$28*D471))</f>
        <v>19159.078732129477</v>
      </c>
      <c r="J471" s="21">
        <f>(I471+Systeme!$K$17)/Systeme!$K$14</f>
        <v>9.5795393660647381</v>
      </c>
      <c r="L471" s="8">
        <f>('DGL 4'!$P$11/'DGL 4'!$B$26)*(1-EXP(-'DGL 4'!$B$26*D471)) + ('DGL 4'!$P$12/'DGL 4'!$B$27)*(1-EXP(-'DGL 4'!$B$27*D471))+ ('DGL 4'!$P$13/'DGL 4'!$B$28)*(1-EXP(-'DGL 4'!$B$28*D471))</f>
        <v>18094.204036961164</v>
      </c>
      <c r="M471" s="21">
        <f>(L471+Systeme!$S$17)/Systeme!$S$14</f>
        <v>9.0471020184805813</v>
      </c>
      <c r="O471" s="8">
        <f>('DGL 4'!$P$15/'DGL 4'!$B$26)*(1-EXP(-'DGL 4'!$B$26*D471)) + ('DGL 4'!$P$16/'DGL 4'!$B$27)*(1-EXP(-'DGL 4'!$B$27*D471))+ ('DGL 4'!$P$17/'DGL 4'!$B$28)*(1-EXP(-'DGL 4'!$B$28*D471))</f>
        <v>158105.76637292877</v>
      </c>
      <c r="P471" s="21">
        <f>(O471+Systeme!$AA$17)/Systeme!$AA$14</f>
        <v>79.052883186464385</v>
      </c>
    </row>
    <row r="472" spans="1:16" x14ac:dyDescent="0.25">
      <c r="A472" s="4">
        <f t="shared" si="7"/>
        <v>470</v>
      </c>
      <c r="D472" s="19">
        <f>A472*0.001 *Systeme!$G$4</f>
        <v>47</v>
      </c>
      <c r="F472" s="8">
        <f>('DGL 4'!$P$3/'DGL 4'!$B$26)*(1-EXP(-'DGL 4'!$B$26*D472)) + ('DGL 4'!$P$4/'DGL 4'!$B$27)*(1-EXP(-'DGL 4'!$B$27*D472))+ ('DGL 4'!$P$5/'DGL 4'!$B$28)*(1-EXP(-'DGL 4'!$B$28*D472))</f>
        <v>-195386.20321192808</v>
      </c>
      <c r="G472" s="21">
        <f>(F472+Systeme!$C$17)/Systeme!$C$14</f>
        <v>2.3068983940359611</v>
      </c>
      <c r="I472" s="8">
        <f>('DGL 4'!$P$7/'DGL 4'!$B$26)*(1-EXP(-'DGL 4'!$B$26*D472)) + ('DGL 4'!$P$8/'DGL 4'!$B$27)*(1-EXP(-'DGL 4'!$B$27*D472))+ ('DGL 4'!$P$9/'DGL 4'!$B$28)*(1-EXP(-'DGL 4'!$B$28*D472))</f>
        <v>19079.984880544449</v>
      </c>
      <c r="J472" s="21">
        <f>(I472+Systeme!$K$17)/Systeme!$K$14</f>
        <v>9.5399924402722238</v>
      </c>
      <c r="L472" s="8">
        <f>('DGL 4'!$P$11/'DGL 4'!$B$26)*(1-EXP(-'DGL 4'!$B$26*D472)) + ('DGL 4'!$P$12/'DGL 4'!$B$27)*(1-EXP(-'DGL 4'!$B$27*D472))+ ('DGL 4'!$P$13/'DGL 4'!$B$28)*(1-EXP(-'DGL 4'!$B$28*D472))</f>
        <v>18019.897490721341</v>
      </c>
      <c r="M472" s="21">
        <f>(L472+Systeme!$S$17)/Systeme!$S$14</f>
        <v>9.0099487453606706</v>
      </c>
      <c r="O472" s="8">
        <f>('DGL 4'!$P$15/'DGL 4'!$B$26)*(1-EXP(-'DGL 4'!$B$26*D472)) + ('DGL 4'!$P$16/'DGL 4'!$B$27)*(1-EXP(-'DGL 4'!$B$27*D472))+ ('DGL 4'!$P$17/'DGL 4'!$B$28)*(1-EXP(-'DGL 4'!$B$28*D472))</f>
        <v>158286.32084066237</v>
      </c>
      <c r="P472" s="21">
        <f>(O472+Systeme!$AA$17)/Systeme!$AA$14</f>
        <v>79.143160420331185</v>
      </c>
    </row>
    <row r="473" spans="1:16" x14ac:dyDescent="0.25">
      <c r="A473" s="4">
        <f t="shared" si="7"/>
        <v>471</v>
      </c>
      <c r="D473" s="19">
        <f>A473*0.001 *Systeme!$G$4</f>
        <v>47.1</v>
      </c>
      <c r="F473" s="8">
        <f>('DGL 4'!$P$3/'DGL 4'!$B$26)*(1-EXP(-'DGL 4'!$B$26*D473)) + ('DGL 4'!$P$4/'DGL 4'!$B$27)*(1-EXP(-'DGL 4'!$B$27*D473))+ ('DGL 4'!$P$5/'DGL 4'!$B$28)*(1-EXP(-'DGL 4'!$B$28*D473))</f>
        <v>-195413.16565145075</v>
      </c>
      <c r="G473" s="21">
        <f>(F473+Systeme!$C$17)/Systeme!$C$14</f>
        <v>2.2934171742746257</v>
      </c>
      <c r="I473" s="8">
        <f>('DGL 4'!$P$7/'DGL 4'!$B$26)*(1-EXP(-'DGL 4'!$B$26*D473)) + ('DGL 4'!$P$8/'DGL 4'!$B$27)*(1-EXP(-'DGL 4'!$B$27*D473))+ ('DGL 4'!$P$9/'DGL 4'!$B$28)*(1-EXP(-'DGL 4'!$B$28*D473))</f>
        <v>19001.1770343096</v>
      </c>
      <c r="J473" s="21">
        <f>(I473+Systeme!$K$17)/Systeme!$K$14</f>
        <v>9.5005885171547995</v>
      </c>
      <c r="L473" s="8">
        <f>('DGL 4'!$P$11/'DGL 4'!$B$26)*(1-EXP(-'DGL 4'!$B$26*D473)) + ('DGL 4'!$P$12/'DGL 4'!$B$27)*(1-EXP(-'DGL 4'!$B$27*D473))+ ('DGL 4'!$P$13/'DGL 4'!$B$28)*(1-EXP(-'DGL 4'!$B$28*D473))</f>
        <v>17945.855071214406</v>
      </c>
      <c r="M473" s="21">
        <f>(L473+Systeme!$S$17)/Systeme!$S$14</f>
        <v>8.9729275356072034</v>
      </c>
      <c r="O473" s="8">
        <f>('DGL 4'!$P$15/'DGL 4'!$B$26)*(1-EXP(-'DGL 4'!$B$26*D473)) + ('DGL 4'!$P$16/'DGL 4'!$B$27)*(1-EXP(-'DGL 4'!$B$27*D473))+ ('DGL 4'!$P$17/'DGL 4'!$B$28)*(1-EXP(-'DGL 4'!$B$28*D473))</f>
        <v>158466.1335459268</v>
      </c>
      <c r="P473" s="21">
        <f>(O473+Systeme!$AA$17)/Systeme!$AA$14</f>
        <v>79.233066772963397</v>
      </c>
    </row>
    <row r="474" spans="1:16" x14ac:dyDescent="0.25">
      <c r="A474" s="4">
        <f t="shared" si="7"/>
        <v>472</v>
      </c>
      <c r="D474" s="19">
        <f>A474*0.001 *Systeme!$G$4</f>
        <v>47.2</v>
      </c>
      <c r="F474" s="8">
        <f>('DGL 4'!$P$3/'DGL 4'!$B$26)*(1-EXP(-'DGL 4'!$B$26*D474)) + ('DGL 4'!$P$4/'DGL 4'!$B$27)*(1-EXP(-'DGL 4'!$B$27*D474))+ ('DGL 4'!$P$5/'DGL 4'!$B$28)*(1-EXP(-'DGL 4'!$B$28*D474))</f>
        <v>-195439.93808304009</v>
      </c>
      <c r="G474" s="21">
        <f>(F474+Systeme!$C$17)/Systeme!$C$14</f>
        <v>2.2800309584799541</v>
      </c>
      <c r="I474" s="8">
        <f>('DGL 4'!$P$7/'DGL 4'!$B$26)*(1-EXP(-'DGL 4'!$B$26*D474)) + ('DGL 4'!$P$8/'DGL 4'!$B$27)*(1-EXP(-'DGL 4'!$B$27*D474))+ ('DGL 4'!$P$9/'DGL 4'!$B$28)*(1-EXP(-'DGL 4'!$B$28*D474))</f>
        <v>18922.654633211263</v>
      </c>
      <c r="J474" s="21">
        <f>(I474+Systeme!$K$17)/Systeme!$K$14</f>
        <v>9.4613273166056313</v>
      </c>
      <c r="L474" s="8">
        <f>('DGL 4'!$P$11/'DGL 4'!$B$26)*(1-EXP(-'DGL 4'!$B$26*D474)) + ('DGL 4'!$P$12/'DGL 4'!$B$27)*(1-EXP(-'DGL 4'!$B$27*D474))+ ('DGL 4'!$P$13/'DGL 4'!$B$28)*(1-EXP(-'DGL 4'!$B$28*D474))</f>
        <v>17872.076322042529</v>
      </c>
      <c r="M474" s="21">
        <f>(L474+Systeme!$S$17)/Systeme!$S$14</f>
        <v>8.9360381610212638</v>
      </c>
      <c r="O474" s="8">
        <f>('DGL 4'!$P$15/'DGL 4'!$B$26)*(1-EXP(-'DGL 4'!$B$26*D474)) + ('DGL 4'!$P$16/'DGL 4'!$B$27)*(1-EXP(-'DGL 4'!$B$27*D474))+ ('DGL 4'!$P$17/'DGL 4'!$B$28)*(1-EXP(-'DGL 4'!$B$28*D474))</f>
        <v>158645.20712778636</v>
      </c>
      <c r="P474" s="21">
        <f>(O474+Systeme!$AA$17)/Systeme!$AA$14</f>
        <v>79.322603563893182</v>
      </c>
    </row>
    <row r="475" spans="1:16" x14ac:dyDescent="0.25">
      <c r="A475" s="4">
        <f t="shared" si="7"/>
        <v>473</v>
      </c>
      <c r="D475" s="19">
        <f>A475*0.001 *Systeme!$G$4</f>
        <v>47.300000000000004</v>
      </c>
      <c r="F475" s="8">
        <f>('DGL 4'!$P$3/'DGL 4'!$B$26)*(1-EXP(-'DGL 4'!$B$26*D475)) + ('DGL 4'!$P$4/'DGL 4'!$B$27)*(1-EXP(-'DGL 4'!$B$27*D475))+ ('DGL 4'!$P$5/'DGL 4'!$B$28)*(1-EXP(-'DGL 4'!$B$28*D475))</f>
        <v>-195466.52211356538</v>
      </c>
      <c r="G475" s="21">
        <f>(F475+Systeme!$C$17)/Systeme!$C$14</f>
        <v>2.2667389432173075</v>
      </c>
      <c r="I475" s="8">
        <f>('DGL 4'!$P$7/'DGL 4'!$B$26)*(1-EXP(-'DGL 4'!$B$26*D475)) + ('DGL 4'!$P$8/'DGL 4'!$B$27)*(1-EXP(-'DGL 4'!$B$27*D475))+ ('DGL 4'!$P$9/'DGL 4'!$B$28)*(1-EXP(-'DGL 4'!$B$28*D475))</f>
        <v>18844.417111807124</v>
      </c>
      <c r="J475" s="21">
        <f>(I475+Systeme!$K$17)/Systeme!$K$14</f>
        <v>9.4222085559035627</v>
      </c>
      <c r="L475" s="8">
        <f>('DGL 4'!$P$11/'DGL 4'!$B$26)*(1-EXP(-'DGL 4'!$B$26*D475)) + ('DGL 4'!$P$12/'DGL 4'!$B$27)*(1-EXP(-'DGL 4'!$B$27*D475))+ ('DGL 4'!$P$13/'DGL 4'!$B$28)*(1-EXP(-'DGL 4'!$B$28*D475))</f>
        <v>17798.560781046341</v>
      </c>
      <c r="M475" s="21">
        <f>(L475+Systeme!$S$17)/Systeme!$S$14</f>
        <v>8.8992803905231703</v>
      </c>
      <c r="O475" s="8">
        <f>('DGL 4'!$P$15/'DGL 4'!$B$26)*(1-EXP(-'DGL 4'!$B$26*D475)) + ('DGL 4'!$P$16/'DGL 4'!$B$27)*(1-EXP(-'DGL 4'!$B$27*D475))+ ('DGL 4'!$P$17/'DGL 4'!$B$28)*(1-EXP(-'DGL 4'!$B$28*D475))</f>
        <v>158823.54422071198</v>
      </c>
      <c r="P475" s="21">
        <f>(O475+Systeme!$AA$17)/Systeme!$AA$14</f>
        <v>79.411772110355983</v>
      </c>
    </row>
    <row r="476" spans="1:16" x14ac:dyDescent="0.25">
      <c r="A476" s="4">
        <f t="shared" si="7"/>
        <v>474</v>
      </c>
      <c r="D476" s="19">
        <f>A476*0.001 *Systeme!$G$4</f>
        <v>47.400000000000006</v>
      </c>
      <c r="F476" s="8">
        <f>('DGL 4'!$P$3/'DGL 4'!$B$26)*(1-EXP(-'DGL 4'!$B$26*D476)) + ('DGL 4'!$P$4/'DGL 4'!$B$27)*(1-EXP(-'DGL 4'!$B$27*D476))+ ('DGL 4'!$P$5/'DGL 4'!$B$28)*(1-EXP(-'DGL 4'!$B$28*D476))</f>
        <v>-195492.91933447242</v>
      </c>
      <c r="G476" s="21">
        <f>(F476+Systeme!$C$17)/Systeme!$C$14</f>
        <v>2.2535403327637904</v>
      </c>
      <c r="I476" s="8">
        <f>('DGL 4'!$P$7/'DGL 4'!$B$26)*(1-EXP(-'DGL 4'!$B$26*D476)) + ('DGL 4'!$P$8/'DGL 4'!$B$27)*(1-EXP(-'DGL 4'!$B$27*D476))+ ('DGL 4'!$P$9/'DGL 4'!$B$28)*(1-EXP(-'DGL 4'!$B$28*D476))</f>
        <v>18766.463899533148</v>
      </c>
      <c r="J476" s="21">
        <f>(I476+Systeme!$K$17)/Systeme!$K$14</f>
        <v>9.3832319497665733</v>
      </c>
      <c r="L476" s="8">
        <f>('DGL 4'!$P$11/'DGL 4'!$B$26)*(1-EXP(-'DGL 4'!$B$26*D476)) + ('DGL 4'!$P$12/'DGL 4'!$B$27)*(1-EXP(-'DGL 4'!$B$27*D476))+ ('DGL 4'!$P$13/'DGL 4'!$B$28)*(1-EXP(-'DGL 4'!$B$28*D476))</f>
        <v>17725.307980414596</v>
      </c>
      <c r="M476" s="21">
        <f>(L476+Systeme!$S$17)/Systeme!$S$14</f>
        <v>8.8626539902072974</v>
      </c>
      <c r="O476" s="8">
        <f>('DGL 4'!$P$15/'DGL 4'!$B$26)*(1-EXP(-'DGL 4'!$B$26*D476)) + ('DGL 4'!$P$16/'DGL 4'!$B$27)*(1-EXP(-'DGL 4'!$B$27*D476))+ ('DGL 4'!$P$17/'DGL 4'!$B$28)*(1-EXP(-'DGL 4'!$B$28*D476))</f>
        <v>159001.14745452467</v>
      </c>
      <c r="P476" s="21">
        <f>(O476+Systeme!$AA$17)/Systeme!$AA$14</f>
        <v>79.500573727262335</v>
      </c>
    </row>
    <row r="477" spans="1:16" x14ac:dyDescent="0.25">
      <c r="A477" s="4">
        <f t="shared" si="7"/>
        <v>475</v>
      </c>
      <c r="D477" s="19">
        <f>A477*0.001 *Systeme!$G$4</f>
        <v>47.5</v>
      </c>
      <c r="F477" s="8">
        <f>('DGL 4'!$P$3/'DGL 4'!$B$26)*(1-EXP(-'DGL 4'!$B$26*D477)) + ('DGL 4'!$P$4/'DGL 4'!$B$27)*(1-EXP(-'DGL 4'!$B$27*D477))+ ('DGL 4'!$P$5/'DGL 4'!$B$28)*(1-EXP(-'DGL 4'!$B$28*D477))</f>
        <v>-195519.13132194208</v>
      </c>
      <c r="G477" s="21">
        <f>(F477+Systeme!$C$17)/Systeme!$C$14</f>
        <v>2.2404343390289578</v>
      </c>
      <c r="I477" s="8">
        <f>('DGL 4'!$P$7/'DGL 4'!$B$26)*(1-EXP(-'DGL 4'!$B$26*D477)) + ('DGL 4'!$P$8/'DGL 4'!$B$27)*(1-EXP(-'DGL 4'!$B$27*D477))+ ('DGL 4'!$P$9/'DGL 4'!$B$28)*(1-EXP(-'DGL 4'!$B$28*D477))</f>
        <v>18688.794420809369</v>
      </c>
      <c r="J477" s="21">
        <f>(I477+Systeme!$K$17)/Systeme!$K$14</f>
        <v>9.3443972104046846</v>
      </c>
      <c r="L477" s="8">
        <f>('DGL 4'!$P$11/'DGL 4'!$B$26)*(1-EXP(-'DGL 4'!$B$26*D477)) + ('DGL 4'!$P$12/'DGL 4'!$B$27)*(1-EXP(-'DGL 4'!$B$27*D477))+ ('DGL 4'!$P$13/'DGL 4'!$B$28)*(1-EXP(-'DGL 4'!$B$28*D477))</f>
        <v>17652.317446793604</v>
      </c>
      <c r="M477" s="21">
        <f>(L477+Systeme!$S$17)/Systeme!$S$14</f>
        <v>8.8261587233968015</v>
      </c>
      <c r="O477" s="8">
        <f>('DGL 4'!$P$15/'DGL 4'!$B$26)*(1-EXP(-'DGL 4'!$B$26*D477)) + ('DGL 4'!$P$16/'DGL 4'!$B$27)*(1-EXP(-'DGL 4'!$B$27*D477))+ ('DGL 4'!$P$17/'DGL 4'!$B$28)*(1-EXP(-'DGL 4'!$B$28*D477))</f>
        <v>159178.01945433914</v>
      </c>
      <c r="P477" s="21">
        <f>(O477+Systeme!$AA$17)/Systeme!$AA$14</f>
        <v>79.589009727169568</v>
      </c>
    </row>
    <row r="478" spans="1:16" x14ac:dyDescent="0.25">
      <c r="A478" s="4">
        <f t="shared" si="7"/>
        <v>476</v>
      </c>
      <c r="D478" s="19">
        <f>A478*0.001 *Systeme!$G$4</f>
        <v>47.6</v>
      </c>
      <c r="F478" s="8">
        <f>('DGL 4'!$P$3/'DGL 4'!$B$26)*(1-EXP(-'DGL 4'!$B$26*D478)) + ('DGL 4'!$P$4/'DGL 4'!$B$27)*(1-EXP(-'DGL 4'!$B$27*D478))+ ('DGL 4'!$P$5/'DGL 4'!$B$28)*(1-EXP(-'DGL 4'!$B$28*D478))</f>
        <v>-195545.15963704709</v>
      </c>
      <c r="G478" s="21">
        <f>(F478+Systeme!$C$17)/Systeme!$C$14</f>
        <v>2.2274201814764529</v>
      </c>
      <c r="I478" s="8">
        <f>('DGL 4'!$P$7/'DGL 4'!$B$26)*(1-EXP(-'DGL 4'!$B$26*D478)) + ('DGL 4'!$P$8/'DGL 4'!$B$27)*(1-EXP(-'DGL 4'!$B$27*D478))+ ('DGL 4'!$P$9/'DGL 4'!$B$28)*(1-EXP(-'DGL 4'!$B$28*D478))</f>
        <v>18611.408095144026</v>
      </c>
      <c r="J478" s="21">
        <f>(I478+Systeme!$K$17)/Systeme!$K$14</f>
        <v>9.3057040475720125</v>
      </c>
      <c r="L478" s="8">
        <f>('DGL 4'!$P$11/'DGL 4'!$B$26)*(1-EXP(-'DGL 4'!$B$26*D478)) + ('DGL 4'!$P$12/'DGL 4'!$B$27)*(1-EXP(-'DGL 4'!$B$27*D478))+ ('DGL 4'!$P$13/'DGL 4'!$B$28)*(1-EXP(-'DGL 4'!$B$28*D478))</f>
        <v>17579.588701394154</v>
      </c>
      <c r="M478" s="21">
        <f>(L478+Systeme!$S$17)/Systeme!$S$14</f>
        <v>8.7897943506970773</v>
      </c>
      <c r="O478" s="8">
        <f>('DGL 4'!$P$15/'DGL 4'!$B$26)*(1-EXP(-'DGL 4'!$B$26*D478)) + ('DGL 4'!$P$16/'DGL 4'!$B$27)*(1-EXP(-'DGL 4'!$B$27*D478))+ ('DGL 4'!$P$17/'DGL 4'!$B$28)*(1-EXP(-'DGL 4'!$B$28*D478))</f>
        <v>159354.16284050897</v>
      </c>
      <c r="P478" s="21">
        <f>(O478+Systeme!$AA$17)/Systeme!$AA$14</f>
        <v>79.677081420254481</v>
      </c>
    </row>
    <row r="479" spans="1:16" x14ac:dyDescent="0.25">
      <c r="A479" s="4">
        <f t="shared" si="7"/>
        <v>477</v>
      </c>
      <c r="D479" s="19">
        <f>A479*0.001 *Systeme!$G$4</f>
        <v>47.7</v>
      </c>
      <c r="F479" s="8">
        <f>('DGL 4'!$P$3/'DGL 4'!$B$26)*(1-EXP(-'DGL 4'!$B$26*D479)) + ('DGL 4'!$P$4/'DGL 4'!$B$27)*(1-EXP(-'DGL 4'!$B$27*D479))+ ('DGL 4'!$P$5/'DGL 4'!$B$28)*(1-EXP(-'DGL 4'!$B$28*D479))</f>
        <v>-195571.00582590734</v>
      </c>
      <c r="G479" s="21">
        <f>(F479+Systeme!$C$17)/Systeme!$C$14</f>
        <v>2.2144970870463294</v>
      </c>
      <c r="I479" s="8">
        <f>('DGL 4'!$P$7/'DGL 4'!$B$26)*(1-EXP(-'DGL 4'!$B$26*D479)) + ('DGL 4'!$P$8/'DGL 4'!$B$27)*(1-EXP(-'DGL 4'!$B$27*D479))+ ('DGL 4'!$P$9/'DGL 4'!$B$28)*(1-EXP(-'DGL 4'!$B$28*D479))</f>
        <v>18534.304337236768</v>
      </c>
      <c r="J479" s="21">
        <f>(I479+Systeme!$K$17)/Systeme!$K$14</f>
        <v>9.2671521686183844</v>
      </c>
      <c r="L479" s="8">
        <f>('DGL 4'!$P$11/'DGL 4'!$B$26)*(1-EXP(-'DGL 4'!$B$26*D479)) + ('DGL 4'!$P$12/'DGL 4'!$B$27)*(1-EXP(-'DGL 4'!$B$27*D479))+ ('DGL 4'!$P$13/'DGL 4'!$B$28)*(1-EXP(-'DGL 4'!$B$28*D479))</f>
        <v>17507.121260097745</v>
      </c>
      <c r="M479" s="21">
        <f>(L479+Systeme!$S$17)/Systeme!$S$14</f>
        <v>8.753560630048872</v>
      </c>
      <c r="O479" s="8">
        <f>('DGL 4'!$P$15/'DGL 4'!$B$26)*(1-EXP(-'DGL 4'!$B$26*D479)) + ('DGL 4'!$P$16/'DGL 4'!$B$27)*(1-EXP(-'DGL 4'!$B$27*D479))+ ('DGL 4'!$P$17/'DGL 4'!$B$28)*(1-EXP(-'DGL 4'!$B$28*D479))</f>
        <v>159529.58022857294</v>
      </c>
      <c r="P479" s="21">
        <f>(O479+Systeme!$AA$17)/Systeme!$AA$14</f>
        <v>79.76479011428647</v>
      </c>
    </row>
    <row r="480" spans="1:16" x14ac:dyDescent="0.25">
      <c r="A480" s="4">
        <f t="shared" si="7"/>
        <v>478</v>
      </c>
      <c r="D480" s="19">
        <f>A480*0.001 *Systeme!$G$4</f>
        <v>47.800000000000004</v>
      </c>
      <c r="F480" s="8">
        <f>('DGL 4'!$P$3/'DGL 4'!$B$26)*(1-EXP(-'DGL 4'!$B$26*D480)) + ('DGL 4'!$P$4/'DGL 4'!$B$27)*(1-EXP(-'DGL 4'!$B$27*D480))+ ('DGL 4'!$P$5/'DGL 4'!$B$28)*(1-EXP(-'DGL 4'!$B$28*D480))</f>
        <v>-195596.67141984333</v>
      </c>
      <c r="G480" s="21">
        <f>(F480+Systeme!$C$17)/Systeme!$C$14</f>
        <v>2.2016642900783334</v>
      </c>
      <c r="I480" s="8">
        <f>('DGL 4'!$P$7/'DGL 4'!$B$26)*(1-EXP(-'DGL 4'!$B$26*D480)) + ('DGL 4'!$P$8/'DGL 4'!$B$27)*(1-EXP(-'DGL 4'!$B$27*D480))+ ('DGL 4'!$P$9/'DGL 4'!$B$28)*(1-EXP(-'DGL 4'!$B$28*D480))</f>
        <v>18457.482557079988</v>
      </c>
      <c r="J480" s="21">
        <f>(I480+Systeme!$K$17)/Systeme!$K$14</f>
        <v>9.228741278539994</v>
      </c>
      <c r="L480" s="8">
        <f>('DGL 4'!$P$11/'DGL 4'!$B$26)*(1-EXP(-'DGL 4'!$B$26*D480)) + ('DGL 4'!$P$12/'DGL 4'!$B$27)*(1-EXP(-'DGL 4'!$B$27*D480))+ ('DGL 4'!$P$13/'DGL 4'!$B$28)*(1-EXP(-'DGL 4'!$B$28*D480))</f>
        <v>17434.914633561304</v>
      </c>
      <c r="M480" s="21">
        <f>(L480+Systeme!$S$17)/Systeme!$S$14</f>
        <v>8.7174573167806528</v>
      </c>
      <c r="O480" s="8">
        <f>('DGL 4'!$P$15/'DGL 4'!$B$26)*(1-EXP(-'DGL 4'!$B$26*D480)) + ('DGL 4'!$P$16/'DGL 4'!$B$27)*(1-EXP(-'DGL 4'!$B$27*D480))+ ('DGL 4'!$P$17/'DGL 4'!$B$28)*(1-EXP(-'DGL 4'!$B$28*D480))</f>
        <v>159704.2742292021</v>
      </c>
      <c r="P480" s="21">
        <f>(O480+Systeme!$AA$17)/Systeme!$AA$14</f>
        <v>79.852137114601049</v>
      </c>
    </row>
    <row r="481" spans="1:16" x14ac:dyDescent="0.25">
      <c r="A481" s="4">
        <f t="shared" si="7"/>
        <v>479</v>
      </c>
      <c r="D481" s="19">
        <f>A481*0.001 *Systeme!$G$4</f>
        <v>47.900000000000006</v>
      </c>
      <c r="F481" s="8">
        <f>('DGL 4'!$P$3/'DGL 4'!$B$26)*(1-EXP(-'DGL 4'!$B$26*D481)) + ('DGL 4'!$P$4/'DGL 4'!$B$27)*(1-EXP(-'DGL 4'!$B$27*D481))+ ('DGL 4'!$P$5/'DGL 4'!$B$28)*(1-EXP(-'DGL 4'!$B$28*D481))</f>
        <v>-195622.15793552782</v>
      </c>
      <c r="G481" s="21">
        <f>(F481+Systeme!$C$17)/Systeme!$C$14</f>
        <v>2.1889210322360886</v>
      </c>
      <c r="I481" s="8">
        <f>('DGL 4'!$P$7/'DGL 4'!$B$26)*(1-EXP(-'DGL 4'!$B$26*D481)) + ('DGL 4'!$P$8/'DGL 4'!$B$27)*(1-EXP(-'DGL 4'!$B$27*D481))+ ('DGL 4'!$P$9/'DGL 4'!$B$28)*(1-EXP(-'DGL 4'!$B$28*D481))</f>
        <v>18380.94216005932</v>
      </c>
      <c r="J481" s="21">
        <f>(I481+Systeme!$K$17)/Systeme!$K$14</f>
        <v>9.1904710800296598</v>
      </c>
      <c r="L481" s="8">
        <f>('DGL 4'!$P$11/'DGL 4'!$B$26)*(1-EXP(-'DGL 4'!$B$26*D481)) + ('DGL 4'!$P$12/'DGL 4'!$B$27)*(1-EXP(-'DGL 4'!$B$27*D481))+ ('DGL 4'!$P$13/'DGL 4'!$B$28)*(1-EXP(-'DGL 4'!$B$28*D481))</f>
        <v>17362.968327320326</v>
      </c>
      <c r="M481" s="21">
        <f>(L481+Systeme!$S$17)/Systeme!$S$14</f>
        <v>8.6814841636601638</v>
      </c>
      <c r="O481" s="8">
        <f>('DGL 4'!$P$15/'DGL 4'!$B$26)*(1-EXP(-'DGL 4'!$B$26*D481)) + ('DGL 4'!$P$16/'DGL 4'!$B$27)*(1-EXP(-'DGL 4'!$B$27*D481))+ ('DGL 4'!$P$17/'DGL 4'!$B$28)*(1-EXP(-'DGL 4'!$B$28*D481))</f>
        <v>159878.24744814818</v>
      </c>
      <c r="P481" s="21">
        <f>(O481+Systeme!$AA$17)/Systeme!$AA$14</f>
        <v>79.939123724074094</v>
      </c>
    </row>
    <row r="482" spans="1:16" x14ac:dyDescent="0.25">
      <c r="A482" s="4">
        <f t="shared" si="7"/>
        <v>480</v>
      </c>
      <c r="D482" s="19">
        <f>A482*0.001 *Systeme!$G$4</f>
        <v>48</v>
      </c>
      <c r="F482" s="8">
        <f>('DGL 4'!$P$3/'DGL 4'!$B$26)*(1-EXP(-'DGL 4'!$B$26*D482)) + ('DGL 4'!$P$4/'DGL 4'!$B$27)*(1-EXP(-'DGL 4'!$B$27*D482))+ ('DGL 4'!$P$5/'DGL 4'!$B$28)*(1-EXP(-'DGL 4'!$B$28*D482))</f>
        <v>-195647.46687513657</v>
      </c>
      <c r="G482" s="21">
        <f>(F482+Systeme!$C$17)/Systeme!$C$14</f>
        <v>2.1762665624317159</v>
      </c>
      <c r="I482" s="8">
        <f>('DGL 4'!$P$7/'DGL 4'!$B$26)*(1-EXP(-'DGL 4'!$B$26*D482)) + ('DGL 4'!$P$8/'DGL 4'!$B$27)*(1-EXP(-'DGL 4'!$B$27*D482))+ ('DGL 4'!$P$9/'DGL 4'!$B$28)*(1-EXP(-'DGL 4'!$B$28*D482))</f>
        <v>18304.682547052595</v>
      </c>
      <c r="J482" s="21">
        <f>(I482+Systeme!$K$17)/Systeme!$K$14</f>
        <v>9.1523412735262966</v>
      </c>
      <c r="L482" s="8">
        <f>('DGL 4'!$P$11/'DGL 4'!$B$26)*(1-EXP(-'DGL 4'!$B$26*D482)) + ('DGL 4'!$P$12/'DGL 4'!$B$27)*(1-EXP(-'DGL 4'!$B$27*D482))+ ('DGL 4'!$P$13/'DGL 4'!$B$28)*(1-EXP(-'DGL 4'!$B$28*D482))</f>
        <v>17291.281841891177</v>
      </c>
      <c r="M482" s="21">
        <f>(L482+Systeme!$S$17)/Systeme!$S$14</f>
        <v>8.6456409209455884</v>
      </c>
      <c r="O482" s="8">
        <f>('DGL 4'!$P$15/'DGL 4'!$B$26)*(1-EXP(-'DGL 4'!$B$26*D482)) + ('DGL 4'!$P$16/'DGL 4'!$B$27)*(1-EXP(-'DGL 4'!$B$27*D482))+ ('DGL 4'!$P$17/'DGL 4'!$B$28)*(1-EXP(-'DGL 4'!$B$28*D482))</f>
        <v>160051.50248619283</v>
      </c>
      <c r="P482" s="21">
        <f>(O482+Systeme!$AA$17)/Systeme!$AA$14</f>
        <v>80.025751243096408</v>
      </c>
    </row>
    <row r="483" spans="1:16" x14ac:dyDescent="0.25">
      <c r="A483" s="4">
        <f t="shared" si="7"/>
        <v>481</v>
      </c>
      <c r="D483" s="19">
        <f>A483*0.001 *Systeme!$G$4</f>
        <v>48.1</v>
      </c>
      <c r="F483" s="8">
        <f>('DGL 4'!$P$3/'DGL 4'!$B$26)*(1-EXP(-'DGL 4'!$B$26*D483)) + ('DGL 4'!$P$4/'DGL 4'!$B$27)*(1-EXP(-'DGL 4'!$B$27*D483))+ ('DGL 4'!$P$5/'DGL 4'!$B$28)*(1-EXP(-'DGL 4'!$B$28*D483))</f>
        <v>-195672.59972649667</v>
      </c>
      <c r="G483" s="21">
        <f>(F483+Systeme!$C$17)/Systeme!$C$14</f>
        <v>2.1637001367516642</v>
      </c>
      <c r="I483" s="8">
        <f>('DGL 4'!$P$7/'DGL 4'!$B$26)*(1-EXP(-'DGL 4'!$B$26*D483)) + ('DGL 4'!$P$8/'DGL 4'!$B$27)*(1-EXP(-'DGL 4'!$B$27*D483))+ ('DGL 4'!$P$9/'DGL 4'!$B$28)*(1-EXP(-'DGL 4'!$B$28*D483))</f>
        <v>18228.703114527394</v>
      </c>
      <c r="J483" s="21">
        <f>(I483+Systeme!$K$17)/Systeme!$K$14</f>
        <v>9.1143515572636975</v>
      </c>
      <c r="L483" s="8">
        <f>('DGL 4'!$P$11/'DGL 4'!$B$26)*(1-EXP(-'DGL 4'!$B$26*D483)) + ('DGL 4'!$P$12/'DGL 4'!$B$27)*(1-EXP(-'DGL 4'!$B$27*D483))+ ('DGL 4'!$P$13/'DGL 4'!$B$28)*(1-EXP(-'DGL 4'!$B$28*D483))</f>
        <v>17219.854672871385</v>
      </c>
      <c r="M483" s="21">
        <f>(L483+Systeme!$S$17)/Systeme!$S$14</f>
        <v>8.6099273364356925</v>
      </c>
      <c r="O483" s="8">
        <f>('DGL 4'!$P$15/'DGL 4'!$B$26)*(1-EXP(-'DGL 4'!$B$26*D483)) + ('DGL 4'!$P$16/'DGL 4'!$B$27)*(1-EXP(-'DGL 4'!$B$27*D483))+ ('DGL 4'!$P$17/'DGL 4'!$B$28)*(1-EXP(-'DGL 4'!$B$28*D483))</f>
        <v>160224.04193909795</v>
      </c>
      <c r="P483" s="21">
        <f>(O483+Systeme!$AA$17)/Systeme!$AA$14</f>
        <v>80.112020969548979</v>
      </c>
    </row>
    <row r="484" spans="1:16" x14ac:dyDescent="0.25">
      <c r="A484" s="4">
        <f t="shared" si="7"/>
        <v>482</v>
      </c>
      <c r="D484" s="19">
        <f>A484*0.001 *Systeme!$G$4</f>
        <v>48.199999999999996</v>
      </c>
      <c r="F484" s="8">
        <f>('DGL 4'!$P$3/'DGL 4'!$B$26)*(1-EXP(-'DGL 4'!$B$26*D484)) + ('DGL 4'!$P$4/'DGL 4'!$B$27)*(1-EXP(-'DGL 4'!$B$27*D484))+ ('DGL 4'!$P$5/'DGL 4'!$B$28)*(1-EXP(-'DGL 4'!$B$28*D484))</f>
        <v>-195697.55796323382</v>
      </c>
      <c r="G484" s="21">
        <f>(F484+Systeme!$C$17)/Systeme!$C$14</f>
        <v>2.1512210183830902</v>
      </c>
      <c r="I484" s="8">
        <f>('DGL 4'!$P$7/'DGL 4'!$B$26)*(1-EXP(-'DGL 4'!$B$26*D484)) + ('DGL 4'!$P$8/'DGL 4'!$B$27)*(1-EXP(-'DGL 4'!$B$27*D484))+ ('DGL 4'!$P$9/'DGL 4'!$B$28)*(1-EXP(-'DGL 4'!$B$28*D484))</f>
        <v>18153.003254637617</v>
      </c>
      <c r="J484" s="21">
        <f>(I484+Systeme!$K$17)/Systeme!$K$14</f>
        <v>9.0765016273188088</v>
      </c>
      <c r="L484" s="8">
        <f>('DGL 4'!$P$11/'DGL 4'!$B$26)*(1-EXP(-'DGL 4'!$B$26*D484)) + ('DGL 4'!$P$12/'DGL 4'!$B$27)*(1-EXP(-'DGL 4'!$B$27*D484))+ ('DGL 4'!$P$13/'DGL 4'!$B$28)*(1-EXP(-'DGL 4'!$B$28*D484))</f>
        <v>17148.686311039462</v>
      </c>
      <c r="M484" s="21">
        <f>(L484+Systeme!$S$17)/Systeme!$S$14</f>
        <v>8.5743431555197311</v>
      </c>
      <c r="O484" s="8">
        <f>('DGL 4'!$P$15/'DGL 4'!$B$26)*(1-EXP(-'DGL 4'!$B$26*D484)) + ('DGL 4'!$P$16/'DGL 4'!$B$27)*(1-EXP(-'DGL 4'!$B$27*D484))+ ('DGL 4'!$P$17/'DGL 4'!$B$28)*(1-EXP(-'DGL 4'!$B$28*D484))</f>
        <v>160395.8683975568</v>
      </c>
      <c r="P484" s="21">
        <f>(O484+Systeme!$AA$17)/Systeme!$AA$14</f>
        <v>80.197934198778398</v>
      </c>
    </row>
    <row r="485" spans="1:16" x14ac:dyDescent="0.25">
      <c r="A485" s="4">
        <f t="shared" si="7"/>
        <v>483</v>
      </c>
      <c r="D485" s="19">
        <f>A485*0.001 *Systeme!$G$4</f>
        <v>48.3</v>
      </c>
      <c r="F485" s="8">
        <f>('DGL 4'!$P$3/'DGL 4'!$B$26)*(1-EXP(-'DGL 4'!$B$26*D485)) + ('DGL 4'!$P$4/'DGL 4'!$B$27)*(1-EXP(-'DGL 4'!$B$27*D485))+ ('DGL 4'!$P$5/'DGL 4'!$B$28)*(1-EXP(-'DGL 4'!$B$28*D485))</f>
        <v>-195722.3430449178</v>
      </c>
      <c r="G485" s="21">
        <f>(F485+Systeme!$C$17)/Systeme!$C$14</f>
        <v>2.1388284775411011</v>
      </c>
      <c r="I485" s="8">
        <f>('DGL 4'!$P$7/'DGL 4'!$B$26)*(1-EXP(-'DGL 4'!$B$26*D485)) + ('DGL 4'!$P$8/'DGL 4'!$B$27)*(1-EXP(-'DGL 4'!$B$27*D485))+ ('DGL 4'!$P$9/'DGL 4'!$B$28)*(1-EXP(-'DGL 4'!$B$28*D485))</f>
        <v>18077.582355318591</v>
      </c>
      <c r="J485" s="21">
        <f>(I485+Systeme!$K$17)/Systeme!$K$14</f>
        <v>9.0387911776592951</v>
      </c>
      <c r="L485" s="8">
        <f>('DGL 4'!$P$11/'DGL 4'!$B$26)*(1-EXP(-'DGL 4'!$B$26*D485)) + ('DGL 4'!$P$12/'DGL 4'!$B$27)*(1-EXP(-'DGL 4'!$B$27*D485))+ ('DGL 4'!$P$13/'DGL 4'!$B$28)*(1-EXP(-'DGL 4'!$B$28*D485))</f>
        <v>17077.776242452586</v>
      </c>
      <c r="M485" s="21">
        <f>(L485+Systeme!$S$17)/Systeme!$S$14</f>
        <v>8.538888121226293</v>
      </c>
      <c r="O485" s="8">
        <f>('DGL 4'!$P$15/'DGL 4'!$B$26)*(1-EXP(-'DGL 4'!$B$26*D485)) + ('DGL 4'!$P$16/'DGL 4'!$B$27)*(1-EXP(-'DGL 4'!$B$27*D485))+ ('DGL 4'!$P$17/'DGL 4'!$B$28)*(1-EXP(-'DGL 4'!$B$28*D485))</f>
        <v>160566.98444714671</v>
      </c>
      <c r="P485" s="21">
        <f>(O485+Systeme!$AA$17)/Systeme!$AA$14</f>
        <v>80.283492223573347</v>
      </c>
    </row>
    <row r="486" spans="1:16" x14ac:dyDescent="0.25">
      <c r="A486" s="4">
        <f t="shared" si="7"/>
        <v>484</v>
      </c>
      <c r="D486" s="19">
        <f>A486*0.001 *Systeme!$G$4</f>
        <v>48.4</v>
      </c>
      <c r="F486" s="8">
        <f>('DGL 4'!$P$3/'DGL 4'!$B$26)*(1-EXP(-'DGL 4'!$B$26*D486)) + ('DGL 4'!$P$4/'DGL 4'!$B$27)*(1-EXP(-'DGL 4'!$B$27*D486))+ ('DGL 4'!$P$5/'DGL 4'!$B$28)*(1-EXP(-'DGL 4'!$B$28*D486))</f>
        <v>-195746.95641720644</v>
      </c>
      <c r="G486" s="21">
        <f>(F486+Systeme!$C$17)/Systeme!$C$14</f>
        <v>2.1265217913967791</v>
      </c>
      <c r="I486" s="8">
        <f>('DGL 4'!$P$7/'DGL 4'!$B$26)*(1-EXP(-'DGL 4'!$B$26*D486)) + ('DGL 4'!$P$8/'DGL 4'!$B$27)*(1-EXP(-'DGL 4'!$B$27*D486))+ ('DGL 4'!$P$9/'DGL 4'!$B$28)*(1-EXP(-'DGL 4'!$B$28*D486))</f>
        <v>18002.439800380816</v>
      </c>
      <c r="J486" s="21">
        <f>(I486+Systeme!$K$17)/Systeme!$K$14</f>
        <v>9.0012199001904083</v>
      </c>
      <c r="L486" s="8">
        <f>('DGL 4'!$P$11/'DGL 4'!$B$26)*(1-EXP(-'DGL 4'!$B$26*D486)) + ('DGL 4'!$P$12/'DGL 4'!$B$27)*(1-EXP(-'DGL 4'!$B$27*D486))+ ('DGL 4'!$P$13/'DGL 4'!$B$28)*(1-EXP(-'DGL 4'!$B$28*D486))</f>
        <v>17007.123948543711</v>
      </c>
      <c r="M486" s="21">
        <f>(L486+Systeme!$S$17)/Systeme!$S$14</f>
        <v>8.5035619742718556</v>
      </c>
      <c r="O486" s="8">
        <f>('DGL 4'!$P$15/'DGL 4'!$B$26)*(1-EXP(-'DGL 4'!$B$26*D486)) + ('DGL 4'!$P$16/'DGL 4'!$B$27)*(1-EXP(-'DGL 4'!$B$27*D486))+ ('DGL 4'!$P$17/'DGL 4'!$B$28)*(1-EXP(-'DGL 4'!$B$28*D486))</f>
        <v>160737.39266828197</v>
      </c>
      <c r="P486" s="21">
        <f>(O486+Systeme!$AA$17)/Systeme!$AA$14</f>
        <v>80.368696334140992</v>
      </c>
    </row>
    <row r="487" spans="1:16" x14ac:dyDescent="0.25">
      <c r="A487" s="4">
        <f t="shared" si="7"/>
        <v>485</v>
      </c>
      <c r="D487" s="19">
        <f>A487*0.001 *Systeme!$G$4</f>
        <v>48.5</v>
      </c>
      <c r="F487" s="8">
        <f>('DGL 4'!$P$3/'DGL 4'!$B$26)*(1-EXP(-'DGL 4'!$B$26*D487)) + ('DGL 4'!$P$4/'DGL 4'!$B$27)*(1-EXP(-'DGL 4'!$B$27*D487))+ ('DGL 4'!$P$5/'DGL 4'!$B$28)*(1-EXP(-'DGL 4'!$B$28*D487))</f>
        <v>-195771.3995119883</v>
      </c>
      <c r="G487" s="21">
        <f>(F487+Systeme!$C$17)/Systeme!$C$14</f>
        <v>2.114300244005848</v>
      </c>
      <c r="I487" s="8">
        <f>('DGL 4'!$P$7/'DGL 4'!$B$26)*(1-EXP(-'DGL 4'!$B$26*D487)) + ('DGL 4'!$P$8/'DGL 4'!$B$27)*(1-EXP(-'DGL 4'!$B$27*D487))+ ('DGL 4'!$P$9/'DGL 4'!$B$28)*(1-EXP(-'DGL 4'!$B$28*D487))</f>
        <v>17927.574969602952</v>
      </c>
      <c r="J487" s="21">
        <f>(I487+Systeme!$K$17)/Systeme!$K$14</f>
        <v>8.9637874848014754</v>
      </c>
      <c r="L487" s="8">
        <f>('DGL 4'!$P$11/'DGL 4'!$B$26)*(1-EXP(-'DGL 4'!$B$26*D487)) + ('DGL 4'!$P$12/'DGL 4'!$B$27)*(1-EXP(-'DGL 4'!$B$27*D487))+ ('DGL 4'!$P$13/'DGL 4'!$B$28)*(1-EXP(-'DGL 4'!$B$28*D487))</f>
        <v>16936.728906217089</v>
      </c>
      <c r="M487" s="21">
        <f>(L487+Systeme!$S$17)/Systeme!$S$14</f>
        <v>8.4683644531085456</v>
      </c>
      <c r="O487" s="8">
        <f>('DGL 4'!$P$15/'DGL 4'!$B$26)*(1-EXP(-'DGL 4'!$B$26*D487)) + ('DGL 4'!$P$16/'DGL 4'!$B$27)*(1-EXP(-'DGL 4'!$B$27*D487))+ ('DGL 4'!$P$17/'DGL 4'!$B$28)*(1-EXP(-'DGL 4'!$B$28*D487))</f>
        <v>160907.09563616829</v>
      </c>
      <c r="P487" s="21">
        <f>(O487+Systeme!$AA$17)/Systeme!$AA$14</f>
        <v>80.453547818084147</v>
      </c>
    </row>
    <row r="488" spans="1:16" x14ac:dyDescent="0.25">
      <c r="A488" s="4">
        <f t="shared" si="7"/>
        <v>486</v>
      </c>
      <c r="D488" s="19">
        <f>A488*0.001 *Systeme!$G$4</f>
        <v>48.6</v>
      </c>
      <c r="F488" s="8">
        <f>('DGL 4'!$P$3/'DGL 4'!$B$26)*(1-EXP(-'DGL 4'!$B$26*D488)) + ('DGL 4'!$P$4/'DGL 4'!$B$27)*(1-EXP(-'DGL 4'!$B$27*D488))+ ('DGL 4'!$P$5/'DGL 4'!$B$28)*(1-EXP(-'DGL 4'!$B$28*D488))</f>
        <v>-195795.67374752343</v>
      </c>
      <c r="G488" s="21">
        <f>(F488+Systeme!$C$17)/Systeme!$C$14</f>
        <v>2.1021631262382869</v>
      </c>
      <c r="I488" s="8">
        <f>('DGL 4'!$P$7/'DGL 4'!$B$26)*(1-EXP(-'DGL 4'!$B$26*D488)) + ('DGL 4'!$P$8/'DGL 4'!$B$27)*(1-EXP(-'DGL 4'!$B$27*D488))+ ('DGL 4'!$P$9/'DGL 4'!$B$28)*(1-EXP(-'DGL 4'!$B$28*D488))</f>
        <v>17852.987238822971</v>
      </c>
      <c r="J488" s="21">
        <f>(I488+Systeme!$K$17)/Systeme!$K$14</f>
        <v>8.9264936194114846</v>
      </c>
      <c r="L488" s="8">
        <f>('DGL 4'!$P$11/'DGL 4'!$B$26)*(1-EXP(-'DGL 4'!$B$26*D488)) + ('DGL 4'!$P$12/'DGL 4'!$B$27)*(1-EXP(-'DGL 4'!$B$27*D488))+ ('DGL 4'!$P$13/'DGL 4'!$B$28)*(1-EXP(-'DGL 4'!$B$28*D488))</f>
        <v>16866.59058794257</v>
      </c>
      <c r="M488" s="21">
        <f>(L488+Systeme!$S$17)/Systeme!$S$14</f>
        <v>8.4332952939712857</v>
      </c>
      <c r="O488" s="8">
        <f>('DGL 4'!$P$15/'DGL 4'!$B$26)*(1-EXP(-'DGL 4'!$B$26*D488)) + ('DGL 4'!$P$16/'DGL 4'!$B$27)*(1-EXP(-'DGL 4'!$B$27*D488))+ ('DGL 4'!$P$17/'DGL 4'!$B$28)*(1-EXP(-'DGL 4'!$B$28*D488))</f>
        <v>161076.09592075794</v>
      </c>
      <c r="P488" s="21">
        <f>(O488+Systeme!$AA$17)/Systeme!$AA$14</f>
        <v>80.538047960378975</v>
      </c>
    </row>
    <row r="489" spans="1:16" x14ac:dyDescent="0.25">
      <c r="A489" s="4">
        <f t="shared" si="7"/>
        <v>487</v>
      </c>
      <c r="D489" s="19">
        <f>A489*0.001 *Systeme!$G$4</f>
        <v>48.699999999999996</v>
      </c>
      <c r="F489" s="8">
        <f>('DGL 4'!$P$3/'DGL 4'!$B$26)*(1-EXP(-'DGL 4'!$B$26*D489)) + ('DGL 4'!$P$4/'DGL 4'!$B$27)*(1-EXP(-'DGL 4'!$B$27*D489))+ ('DGL 4'!$P$5/'DGL 4'!$B$28)*(1-EXP(-'DGL 4'!$B$28*D489))</f>
        <v>-195819.78052858292</v>
      </c>
      <c r="G489" s="21">
        <f>(F489+Systeme!$C$17)/Systeme!$C$14</f>
        <v>2.0901097357085381</v>
      </c>
      <c r="I489" s="8">
        <f>('DGL 4'!$P$7/'DGL 4'!$B$26)*(1-EXP(-'DGL 4'!$B$26*D489)) + ('DGL 4'!$P$8/'DGL 4'!$B$27)*(1-EXP(-'DGL 4'!$B$27*D489))+ ('DGL 4'!$P$9/'DGL 4'!$B$28)*(1-EXP(-'DGL 4'!$B$28*D489))</f>
        <v>17778.675980028522</v>
      </c>
      <c r="J489" s="21">
        <f>(I489+Systeme!$K$17)/Systeme!$K$14</f>
        <v>8.8893379900142602</v>
      </c>
      <c r="L489" s="8">
        <f>('DGL 4'!$P$11/'DGL 4'!$B$26)*(1-EXP(-'DGL 4'!$B$26*D489)) + ('DGL 4'!$P$12/'DGL 4'!$B$27)*(1-EXP(-'DGL 4'!$B$27*D489))+ ('DGL 4'!$P$13/'DGL 4'!$B$28)*(1-EXP(-'DGL 4'!$B$28*D489))</f>
        <v>16796.708461848728</v>
      </c>
      <c r="M489" s="21">
        <f>(L489+Systeme!$S$17)/Systeme!$S$14</f>
        <v>8.3983542309243635</v>
      </c>
      <c r="O489" s="8">
        <f>('DGL 4'!$P$15/'DGL 4'!$B$26)*(1-EXP(-'DGL 4'!$B$26*D489)) + ('DGL 4'!$P$16/'DGL 4'!$B$27)*(1-EXP(-'DGL 4'!$B$27*D489))+ ('DGL 4'!$P$17/'DGL 4'!$B$28)*(1-EXP(-'DGL 4'!$B$28*D489))</f>
        <v>161244.3960867057</v>
      </c>
      <c r="P489" s="21">
        <f>(O489+Systeme!$AA$17)/Systeme!$AA$14</f>
        <v>80.622198043352853</v>
      </c>
    </row>
    <row r="490" spans="1:16" x14ac:dyDescent="0.25">
      <c r="A490" s="4">
        <f t="shared" si="7"/>
        <v>488</v>
      </c>
      <c r="D490" s="19">
        <f>A490*0.001 *Systeme!$G$4</f>
        <v>48.8</v>
      </c>
      <c r="F490" s="8">
        <f>('DGL 4'!$P$3/'DGL 4'!$B$26)*(1-EXP(-'DGL 4'!$B$26*D490)) + ('DGL 4'!$P$4/'DGL 4'!$B$27)*(1-EXP(-'DGL 4'!$B$27*D490))+ ('DGL 4'!$P$5/'DGL 4'!$B$28)*(1-EXP(-'DGL 4'!$B$28*D490))</f>
        <v>-195843.72124658697</v>
      </c>
      <c r="G490" s="21">
        <f>(F490+Systeme!$C$17)/Systeme!$C$14</f>
        <v>2.0781393767065164</v>
      </c>
      <c r="I490" s="8">
        <f>('DGL 4'!$P$7/'DGL 4'!$B$26)*(1-EXP(-'DGL 4'!$B$26*D490)) + ('DGL 4'!$P$8/'DGL 4'!$B$27)*(1-EXP(-'DGL 4'!$B$27*D490))+ ('DGL 4'!$P$9/'DGL 4'!$B$28)*(1-EXP(-'DGL 4'!$B$28*D490))</f>
        <v>17704.640561446024</v>
      </c>
      <c r="J490" s="21">
        <f>(I490+Systeme!$K$17)/Systeme!$K$14</f>
        <v>8.8523202807230117</v>
      </c>
      <c r="L490" s="8">
        <f>('DGL 4'!$P$11/'DGL 4'!$B$26)*(1-EXP(-'DGL 4'!$B$26*D490)) + ('DGL 4'!$P$12/'DGL 4'!$B$27)*(1-EXP(-'DGL 4'!$B$27*D490))+ ('DGL 4'!$P$13/'DGL 4'!$B$28)*(1-EXP(-'DGL 4'!$B$28*D490))</f>
        <v>16727.081991814746</v>
      </c>
      <c r="M490" s="21">
        <f>(L490+Systeme!$S$17)/Systeme!$S$14</f>
        <v>8.363540995907373</v>
      </c>
      <c r="O490" s="8">
        <f>('DGL 4'!$P$15/'DGL 4'!$B$26)*(1-EXP(-'DGL 4'!$B$26*D490)) + ('DGL 4'!$P$16/'DGL 4'!$B$27)*(1-EXP(-'DGL 4'!$B$27*D490))+ ('DGL 4'!$P$17/'DGL 4'!$B$28)*(1-EXP(-'DGL 4'!$B$28*D490))</f>
        <v>161411.99869332623</v>
      </c>
      <c r="P490" s="21">
        <f>(O490+Systeme!$AA$17)/Systeme!$AA$14</f>
        <v>80.70599934666312</v>
      </c>
    </row>
    <row r="491" spans="1:16" x14ac:dyDescent="0.25">
      <c r="A491" s="4">
        <f t="shared" si="7"/>
        <v>489</v>
      </c>
      <c r="D491" s="19">
        <f>A491*0.001 *Systeme!$G$4</f>
        <v>48.9</v>
      </c>
      <c r="F491" s="8">
        <f>('DGL 4'!$P$3/'DGL 4'!$B$26)*(1-EXP(-'DGL 4'!$B$26*D491)) + ('DGL 4'!$P$4/'DGL 4'!$B$27)*(1-EXP(-'DGL 4'!$B$27*D491))+ ('DGL 4'!$P$5/'DGL 4'!$B$28)*(1-EXP(-'DGL 4'!$B$28*D491))</f>
        <v>-195867.49727974136</v>
      </c>
      <c r="G491" s="21">
        <f>(F491+Systeme!$C$17)/Systeme!$C$14</f>
        <v>2.0662513601293178</v>
      </c>
      <c r="I491" s="8">
        <f>('DGL 4'!$P$7/'DGL 4'!$B$26)*(1-EXP(-'DGL 4'!$B$26*D491)) + ('DGL 4'!$P$8/'DGL 4'!$B$27)*(1-EXP(-'DGL 4'!$B$27*D491))+ ('DGL 4'!$P$9/'DGL 4'!$B$28)*(1-EXP(-'DGL 4'!$B$28*D491))</f>
        <v>17630.880347628408</v>
      </c>
      <c r="J491" s="21">
        <f>(I491+Systeme!$K$17)/Systeme!$K$14</f>
        <v>8.8154401738142045</v>
      </c>
      <c r="L491" s="8">
        <f>('DGL 4'!$P$11/'DGL 4'!$B$26)*(1-EXP(-'DGL 4'!$B$26*D491)) + ('DGL 4'!$P$12/'DGL 4'!$B$27)*(1-EXP(-'DGL 4'!$B$27*D491))+ ('DGL 4'!$P$13/'DGL 4'!$B$28)*(1-EXP(-'DGL 4'!$B$28*D491))</f>
        <v>16657.710637561133</v>
      </c>
      <c r="M491" s="21">
        <f>(L491+Systeme!$S$17)/Systeme!$S$14</f>
        <v>8.3288553187805672</v>
      </c>
      <c r="O491" s="8">
        <f>('DGL 4'!$P$15/'DGL 4'!$B$26)*(1-EXP(-'DGL 4'!$B$26*D491)) + ('DGL 4'!$P$16/'DGL 4'!$B$27)*(1-EXP(-'DGL 4'!$B$27*D491))+ ('DGL 4'!$P$17/'DGL 4'!$B$28)*(1-EXP(-'DGL 4'!$B$28*D491))</f>
        <v>161578.90629455185</v>
      </c>
      <c r="P491" s="21">
        <f>(O491+Systeme!$AA$17)/Systeme!$AA$14</f>
        <v>80.789453147275921</v>
      </c>
    </row>
    <row r="492" spans="1:16" x14ac:dyDescent="0.25">
      <c r="A492" s="4">
        <f t="shared" si="7"/>
        <v>490</v>
      </c>
      <c r="D492" s="19">
        <f>A492*0.001 *Systeme!$G$4</f>
        <v>49</v>
      </c>
      <c r="F492" s="8">
        <f>('DGL 4'!$P$3/'DGL 4'!$B$26)*(1-EXP(-'DGL 4'!$B$26*D492)) + ('DGL 4'!$P$4/'DGL 4'!$B$27)*(1-EXP(-'DGL 4'!$B$27*D492))+ ('DGL 4'!$P$5/'DGL 4'!$B$28)*(1-EXP(-'DGL 4'!$B$28*D492))</f>
        <v>-195891.10999317258</v>
      </c>
      <c r="G492" s="21">
        <f>(F492+Systeme!$C$17)/Systeme!$C$14</f>
        <v>2.0544450034137118</v>
      </c>
      <c r="I492" s="8">
        <f>('DGL 4'!$P$7/'DGL 4'!$B$26)*(1-EXP(-'DGL 4'!$B$26*D492)) + ('DGL 4'!$P$8/'DGL 4'!$B$27)*(1-EXP(-'DGL 4'!$B$27*D492))+ ('DGL 4'!$P$9/'DGL 4'!$B$28)*(1-EXP(-'DGL 4'!$B$28*D492))</f>
        <v>17557.394699542056</v>
      </c>
      <c r="J492" s="21">
        <f>(I492+Systeme!$K$17)/Systeme!$K$14</f>
        <v>8.7786973497710274</v>
      </c>
      <c r="L492" s="8">
        <f>('DGL 4'!$P$11/'DGL 4'!$B$26)*(1-EXP(-'DGL 4'!$B$26*D492)) + ('DGL 4'!$P$12/'DGL 4'!$B$27)*(1-EXP(-'DGL 4'!$B$27*D492))+ ('DGL 4'!$P$13/'DGL 4'!$B$28)*(1-EXP(-'DGL 4'!$B$28*D492))</f>
        <v>16588.593854739389</v>
      </c>
      <c r="M492" s="21">
        <f>(L492+Systeme!$S$17)/Systeme!$S$14</f>
        <v>8.2942969273696949</v>
      </c>
      <c r="O492" s="8">
        <f>('DGL 4'!$P$15/'DGL 4'!$B$26)*(1-EXP(-'DGL 4'!$B$26*D492)) + ('DGL 4'!$P$16/'DGL 4'!$B$27)*(1-EXP(-'DGL 4'!$B$27*D492))+ ('DGL 4'!$P$17/'DGL 4'!$B$28)*(1-EXP(-'DGL 4'!$B$28*D492))</f>
        <v>161745.12143889119</v>
      </c>
      <c r="P492" s="21">
        <f>(O492+Systeme!$AA$17)/Systeme!$AA$14</f>
        <v>80.872560719445602</v>
      </c>
    </row>
    <row r="493" spans="1:16" x14ac:dyDescent="0.25">
      <c r="A493" s="4">
        <f t="shared" si="7"/>
        <v>491</v>
      </c>
      <c r="D493" s="19">
        <f>A493*0.001 *Systeme!$G$4</f>
        <v>49.1</v>
      </c>
      <c r="F493" s="8">
        <f>('DGL 4'!$P$3/'DGL 4'!$B$26)*(1-EXP(-'DGL 4'!$B$26*D493)) + ('DGL 4'!$P$4/'DGL 4'!$B$27)*(1-EXP(-'DGL 4'!$B$27*D493))+ ('DGL 4'!$P$5/'DGL 4'!$B$28)*(1-EXP(-'DGL 4'!$B$28*D493))</f>
        <v>-195914.56073906145</v>
      </c>
      <c r="G493" s="21">
        <f>(F493+Systeme!$C$17)/Systeme!$C$14</f>
        <v>2.0427196304692772</v>
      </c>
      <c r="I493" s="8">
        <f>('DGL 4'!$P$7/'DGL 4'!$B$26)*(1-EXP(-'DGL 4'!$B$26*D493)) + ('DGL 4'!$P$8/'DGL 4'!$B$27)*(1-EXP(-'DGL 4'!$B$27*D493))+ ('DGL 4'!$P$9/'DGL 4'!$B$28)*(1-EXP(-'DGL 4'!$B$28*D493))</f>
        <v>17484.182974652038</v>
      </c>
      <c r="J493" s="21">
        <f>(I493+Systeme!$K$17)/Systeme!$K$14</f>
        <v>8.7420914873260198</v>
      </c>
      <c r="L493" s="8">
        <f>('DGL 4'!$P$11/'DGL 4'!$B$26)*(1-EXP(-'DGL 4'!$B$26*D493)) + ('DGL 4'!$P$12/'DGL 4'!$B$27)*(1-EXP(-'DGL 4'!$B$27*D493))+ ('DGL 4'!$P$13/'DGL 4'!$B$28)*(1-EXP(-'DGL 4'!$B$28*D493))</f>
        <v>16519.731095020019</v>
      </c>
      <c r="M493" s="21">
        <f>(L493+Systeme!$S$17)/Systeme!$S$14</f>
        <v>8.2598655475100102</v>
      </c>
      <c r="O493" s="8">
        <f>('DGL 4'!$P$15/'DGL 4'!$B$26)*(1-EXP(-'DGL 4'!$B$26*D493)) + ('DGL 4'!$P$16/'DGL 4'!$B$27)*(1-EXP(-'DGL 4'!$B$27*D493))+ ('DGL 4'!$P$17/'DGL 4'!$B$28)*(1-EXP(-'DGL 4'!$B$28*D493))</f>
        <v>161910.64666938945</v>
      </c>
      <c r="P493" s="21">
        <f>(O493+Systeme!$AA$17)/Systeme!$AA$14</f>
        <v>80.955323334694725</v>
      </c>
    </row>
    <row r="494" spans="1:16" x14ac:dyDescent="0.25">
      <c r="A494" s="4">
        <f t="shared" si="7"/>
        <v>492</v>
      </c>
      <c r="D494" s="19">
        <f>A494*0.001 *Systeme!$G$4</f>
        <v>49.2</v>
      </c>
      <c r="F494" s="8">
        <f>('DGL 4'!$P$3/'DGL 4'!$B$26)*(1-EXP(-'DGL 4'!$B$26*D494)) + ('DGL 4'!$P$4/'DGL 4'!$B$27)*(1-EXP(-'DGL 4'!$B$27*D494))+ ('DGL 4'!$P$5/'DGL 4'!$B$28)*(1-EXP(-'DGL 4'!$B$28*D494))</f>
        <v>-195937.85085677542</v>
      </c>
      <c r="G494" s="21">
        <f>(F494+Systeme!$C$17)/Systeme!$C$14</f>
        <v>2.0310745716122911</v>
      </c>
      <c r="I494" s="8">
        <f>('DGL 4'!$P$7/'DGL 4'!$B$26)*(1-EXP(-'DGL 4'!$B$26*D494)) + ('DGL 4'!$P$8/'DGL 4'!$B$27)*(1-EXP(-'DGL 4'!$B$27*D494))+ ('DGL 4'!$P$9/'DGL 4'!$B$28)*(1-EXP(-'DGL 4'!$B$28*D494))</f>
        <v>17411.244527006813</v>
      </c>
      <c r="J494" s="21">
        <f>(I494+Systeme!$K$17)/Systeme!$K$14</f>
        <v>8.7056222635034057</v>
      </c>
      <c r="L494" s="8">
        <f>('DGL 4'!$P$11/'DGL 4'!$B$26)*(1-EXP(-'DGL 4'!$B$26*D494)) + ('DGL 4'!$P$12/'DGL 4'!$B$27)*(1-EXP(-'DGL 4'!$B$27*D494))+ ('DGL 4'!$P$13/'DGL 4'!$B$28)*(1-EXP(-'DGL 4'!$B$28*D494))</f>
        <v>16451.121806180105</v>
      </c>
      <c r="M494" s="21">
        <f>(L494+Systeme!$S$17)/Systeme!$S$14</f>
        <v>8.2255609030900523</v>
      </c>
      <c r="O494" s="8">
        <f>('DGL 4'!$P$15/'DGL 4'!$B$26)*(1-EXP(-'DGL 4'!$B$26*D494)) + ('DGL 4'!$P$16/'DGL 4'!$B$27)*(1-EXP(-'DGL 4'!$B$27*D494))+ ('DGL 4'!$P$17/'DGL 4'!$B$28)*(1-EXP(-'DGL 4'!$B$28*D494))</f>
        <v>162075.48452358859</v>
      </c>
      <c r="P494" s="21">
        <f>(O494+Systeme!$AA$17)/Systeme!$AA$14</f>
        <v>81.037742261794293</v>
      </c>
    </row>
    <row r="495" spans="1:16" x14ac:dyDescent="0.25">
      <c r="A495" s="4">
        <f t="shared" si="7"/>
        <v>493</v>
      </c>
      <c r="D495" s="19">
        <f>A495*0.001 *Systeme!$G$4</f>
        <v>49.3</v>
      </c>
      <c r="F495" s="8">
        <f>('DGL 4'!$P$3/'DGL 4'!$B$26)*(1-EXP(-'DGL 4'!$B$26*D495)) + ('DGL 4'!$P$4/'DGL 4'!$B$27)*(1-EXP(-'DGL 4'!$B$27*D495))+ ('DGL 4'!$P$5/'DGL 4'!$B$28)*(1-EXP(-'DGL 4'!$B$28*D495))</f>
        <v>-195960.98167299945</v>
      </c>
      <c r="G495" s="21">
        <f>(F495+Systeme!$C$17)/Systeme!$C$14</f>
        <v>2.0195091635002753</v>
      </c>
      <c r="I495" s="8">
        <f>('DGL 4'!$P$7/'DGL 4'!$B$26)*(1-EXP(-'DGL 4'!$B$26*D495)) + ('DGL 4'!$P$8/'DGL 4'!$B$27)*(1-EXP(-'DGL 4'!$B$27*D495))+ ('DGL 4'!$P$9/'DGL 4'!$B$28)*(1-EXP(-'DGL 4'!$B$28*D495))</f>
        <v>17338.578707321518</v>
      </c>
      <c r="J495" s="21">
        <f>(I495+Systeme!$K$17)/Systeme!$K$14</f>
        <v>8.6692893536607585</v>
      </c>
      <c r="L495" s="8">
        <f>('DGL 4'!$P$11/'DGL 4'!$B$26)*(1-EXP(-'DGL 4'!$B$26*D495)) + ('DGL 4'!$P$12/'DGL 4'!$B$27)*(1-EXP(-'DGL 4'!$B$27*D495))+ ('DGL 4'!$P$13/'DGL 4'!$B$28)*(1-EXP(-'DGL 4'!$B$28*D495))</f>
        <v>16382.765432189102</v>
      </c>
      <c r="M495" s="21">
        <f>(L495+Systeme!$S$17)/Systeme!$S$14</f>
        <v>8.1913827160945516</v>
      </c>
      <c r="O495" s="8">
        <f>('DGL 4'!$P$15/'DGL 4'!$B$26)*(1-EXP(-'DGL 4'!$B$26*D495)) + ('DGL 4'!$P$16/'DGL 4'!$B$27)*(1-EXP(-'DGL 4'!$B$27*D495))+ ('DGL 4'!$P$17/'DGL 4'!$B$28)*(1-EXP(-'DGL 4'!$B$28*D495))</f>
        <v>162239.63753348886</v>
      </c>
      <c r="P495" s="21">
        <f>(O495+Systeme!$AA$17)/Systeme!$AA$14</f>
        <v>81.11981876674443</v>
      </c>
    </row>
    <row r="496" spans="1:16" x14ac:dyDescent="0.25">
      <c r="A496" s="4">
        <f t="shared" si="7"/>
        <v>494</v>
      </c>
      <c r="D496" s="19">
        <f>A496*0.001 *Systeme!$G$4</f>
        <v>49.4</v>
      </c>
      <c r="F496" s="8">
        <f>('DGL 4'!$P$3/'DGL 4'!$B$26)*(1-EXP(-'DGL 4'!$B$26*D496)) + ('DGL 4'!$P$4/'DGL 4'!$B$27)*(1-EXP(-'DGL 4'!$B$27*D496))+ ('DGL 4'!$P$5/'DGL 4'!$B$28)*(1-EXP(-'DGL 4'!$B$28*D496))</f>
        <v>-195983.95450186543</v>
      </c>
      <c r="G496" s="21">
        <f>(F496+Systeme!$C$17)/Systeme!$C$14</f>
        <v>2.0080227490672842</v>
      </c>
      <c r="I496" s="8">
        <f>('DGL 4'!$P$7/'DGL 4'!$B$26)*(1-EXP(-'DGL 4'!$B$26*D496)) + ('DGL 4'!$P$8/'DGL 4'!$B$27)*(1-EXP(-'DGL 4'!$B$27*D496))+ ('DGL 4'!$P$9/'DGL 4'!$B$28)*(1-EXP(-'DGL 4'!$B$28*D496))</f>
        <v>17266.184863059927</v>
      </c>
      <c r="J496" s="21">
        <f>(I496+Systeme!$K$17)/Systeme!$K$14</f>
        <v>8.6330924315299633</v>
      </c>
      <c r="L496" s="8">
        <f>('DGL 4'!$P$11/'DGL 4'!$B$26)*(1-EXP(-'DGL 4'!$B$26*D496)) + ('DGL 4'!$P$12/'DGL 4'!$B$27)*(1-EXP(-'DGL 4'!$B$27*D496))+ ('DGL 4'!$P$13/'DGL 4'!$B$28)*(1-EXP(-'DGL 4'!$B$28*D496))</f>
        <v>16314.661413293943</v>
      </c>
      <c r="M496" s="21">
        <f>(L496+Systeme!$S$17)/Systeme!$S$14</f>
        <v>8.157330706646972</v>
      </c>
      <c r="O496" s="8">
        <f>('DGL 4'!$P$15/'DGL 4'!$B$26)*(1-EXP(-'DGL 4'!$B$26*D496)) + ('DGL 4'!$P$16/'DGL 4'!$B$27)*(1-EXP(-'DGL 4'!$B$27*D496))+ ('DGL 4'!$P$17/'DGL 4'!$B$28)*(1-EXP(-'DGL 4'!$B$28*D496))</f>
        <v>162403.10822551165</v>
      </c>
      <c r="P496" s="21">
        <f>(O496+Systeme!$AA$17)/Systeme!$AA$14</f>
        <v>81.201554112755829</v>
      </c>
    </row>
    <row r="497" spans="1:16" x14ac:dyDescent="0.25">
      <c r="A497" s="4">
        <f t="shared" si="7"/>
        <v>495</v>
      </c>
      <c r="D497" s="19">
        <f>A497*0.001 *Systeme!$G$4</f>
        <v>49.5</v>
      </c>
      <c r="F497" s="8">
        <f>('DGL 4'!$P$3/'DGL 4'!$B$26)*(1-EXP(-'DGL 4'!$B$26*D497)) + ('DGL 4'!$P$4/'DGL 4'!$B$27)*(1-EXP(-'DGL 4'!$B$27*D497))+ ('DGL 4'!$P$5/'DGL 4'!$B$28)*(1-EXP(-'DGL 4'!$B$28*D497))</f>
        <v>-196006.77064508022</v>
      </c>
      <c r="G497" s="21">
        <f>(F497+Systeme!$C$17)/Systeme!$C$14</f>
        <v>1.9966146774598892</v>
      </c>
      <c r="I497" s="8">
        <f>('DGL 4'!$P$7/'DGL 4'!$B$26)*(1-EXP(-'DGL 4'!$B$26*D497)) + ('DGL 4'!$P$8/'DGL 4'!$B$27)*(1-EXP(-'DGL 4'!$B$27*D497))+ ('DGL 4'!$P$9/'DGL 4'!$B$28)*(1-EXP(-'DGL 4'!$B$28*D497))</f>
        <v>17194.062338515796</v>
      </c>
      <c r="J497" s="21">
        <f>(I497+Systeme!$K$17)/Systeme!$K$14</f>
        <v>8.5970311692578978</v>
      </c>
      <c r="L497" s="8">
        <f>('DGL 4'!$P$11/'DGL 4'!$B$26)*(1-EXP(-'DGL 4'!$B$26*D497)) + ('DGL 4'!$P$12/'DGL 4'!$B$27)*(1-EXP(-'DGL 4'!$B$27*D497))+ ('DGL 4'!$P$13/'DGL 4'!$B$28)*(1-EXP(-'DGL 4'!$B$28*D497))</f>
        <v>16246.809186102619</v>
      </c>
      <c r="M497" s="21">
        <f>(L497+Systeme!$S$17)/Systeme!$S$14</f>
        <v>8.1234045930513101</v>
      </c>
      <c r="O497" s="8">
        <f>('DGL 4'!$P$15/'DGL 4'!$B$26)*(1-EXP(-'DGL 4'!$B$26*D497)) + ('DGL 4'!$P$16/'DGL 4'!$B$27)*(1-EXP(-'DGL 4'!$B$27*D497))+ ('DGL 4'!$P$17/'DGL 4'!$B$28)*(1-EXP(-'DGL 4'!$B$28*D497))</f>
        <v>162565.89912046187</v>
      </c>
      <c r="P497" s="21">
        <f>(O497+Systeme!$AA$17)/Systeme!$AA$14</f>
        <v>81.282949560230932</v>
      </c>
    </row>
    <row r="498" spans="1:16" x14ac:dyDescent="0.25">
      <c r="A498" s="4">
        <f t="shared" si="7"/>
        <v>496</v>
      </c>
      <c r="D498" s="19">
        <f>A498*0.001 *Systeme!$G$4</f>
        <v>49.6</v>
      </c>
      <c r="F498" s="8">
        <f>('DGL 4'!$P$3/'DGL 4'!$B$26)*(1-EXP(-'DGL 4'!$B$26*D498)) + ('DGL 4'!$P$4/'DGL 4'!$B$27)*(1-EXP(-'DGL 4'!$B$27*D498))+ ('DGL 4'!$P$5/'DGL 4'!$B$28)*(1-EXP(-'DGL 4'!$B$28*D498))</f>
        <v>-196029.43139205256</v>
      </c>
      <c r="G498" s="21">
        <f>(F498+Systeme!$C$17)/Systeme!$C$14</f>
        <v>1.98528430397372</v>
      </c>
      <c r="I498" s="8">
        <f>('DGL 4'!$P$7/'DGL 4'!$B$26)*(1-EXP(-'DGL 4'!$B$26*D498)) + ('DGL 4'!$P$8/'DGL 4'!$B$27)*(1-EXP(-'DGL 4'!$B$27*D498))+ ('DGL 4'!$P$9/'DGL 4'!$B$28)*(1-EXP(-'DGL 4'!$B$28*D498))</f>
        <v>17122.210474892752</v>
      </c>
      <c r="J498" s="21">
        <f>(I498+Systeme!$K$17)/Systeme!$K$14</f>
        <v>8.5611052374463767</v>
      </c>
      <c r="L498" s="8">
        <f>('DGL 4'!$P$11/'DGL 4'!$B$26)*(1-EXP(-'DGL 4'!$B$26*D498)) + ('DGL 4'!$P$12/'DGL 4'!$B$27)*(1-EXP(-'DGL 4'!$B$27*D498))+ ('DGL 4'!$P$13/'DGL 4'!$B$28)*(1-EXP(-'DGL 4'!$B$28*D498))</f>
        <v>16179.208183667186</v>
      </c>
      <c r="M498" s="21">
        <f>(L498+Systeme!$S$17)/Systeme!$S$14</f>
        <v>8.0896040918335927</v>
      </c>
      <c r="O498" s="8">
        <f>('DGL 4'!$P$15/'DGL 4'!$B$26)*(1-EXP(-'DGL 4'!$B$26*D498)) + ('DGL 4'!$P$16/'DGL 4'!$B$27)*(1-EXP(-'DGL 4'!$B$27*D498))+ ('DGL 4'!$P$17/'DGL 4'!$B$28)*(1-EXP(-'DGL 4'!$B$28*D498))</f>
        <v>162728.01273349271</v>
      </c>
      <c r="P498" s="21">
        <f>(O498+Systeme!$AA$17)/Systeme!$AA$14</f>
        <v>81.364006366746352</v>
      </c>
    </row>
    <row r="499" spans="1:16" x14ac:dyDescent="0.25">
      <c r="A499" s="4">
        <f t="shared" si="7"/>
        <v>497</v>
      </c>
      <c r="D499" s="19">
        <f>A499*0.001 *Systeme!$G$4</f>
        <v>49.7</v>
      </c>
      <c r="F499" s="8">
        <f>('DGL 4'!$P$3/'DGL 4'!$B$26)*(1-EXP(-'DGL 4'!$B$26*D499)) + ('DGL 4'!$P$4/'DGL 4'!$B$27)*(1-EXP(-'DGL 4'!$B$27*D499))+ ('DGL 4'!$P$5/'DGL 4'!$B$28)*(1-EXP(-'DGL 4'!$B$28*D499))</f>
        <v>-196051.93802001834</v>
      </c>
      <c r="G499" s="21">
        <f>(F499+Systeme!$C$17)/Systeme!$C$14</f>
        <v>1.9740309899908315</v>
      </c>
      <c r="I499" s="8">
        <f>('DGL 4'!$P$7/'DGL 4'!$B$26)*(1-EXP(-'DGL 4'!$B$26*D499)) + ('DGL 4'!$P$8/'DGL 4'!$B$27)*(1-EXP(-'DGL 4'!$B$27*D499))+ ('DGL 4'!$P$9/'DGL 4'!$B$28)*(1-EXP(-'DGL 4'!$B$28*D499))</f>
        <v>17050.628610383312</v>
      </c>
      <c r="J499" s="21">
        <f>(I499+Systeme!$K$17)/Systeme!$K$14</f>
        <v>8.5253143051916567</v>
      </c>
      <c r="L499" s="8">
        <f>('DGL 4'!$P$11/'DGL 4'!$B$26)*(1-EXP(-'DGL 4'!$B$26*D499)) + ('DGL 4'!$P$12/'DGL 4'!$B$27)*(1-EXP(-'DGL 4'!$B$27*D499))+ ('DGL 4'!$P$13/'DGL 4'!$B$28)*(1-EXP(-'DGL 4'!$B$28*D499))</f>
        <v>16111.857835565141</v>
      </c>
      <c r="M499" s="21">
        <f>(L499+Systeme!$S$17)/Systeme!$S$14</f>
        <v>8.0559289177825697</v>
      </c>
      <c r="O499" s="8">
        <f>('DGL 4'!$P$15/'DGL 4'!$B$26)*(1-EXP(-'DGL 4'!$B$26*D499)) + ('DGL 4'!$P$16/'DGL 4'!$B$27)*(1-EXP(-'DGL 4'!$B$27*D499))+ ('DGL 4'!$P$17/'DGL 4'!$B$28)*(1-EXP(-'DGL 4'!$B$28*D499))</f>
        <v>162889.45157406994</v>
      </c>
      <c r="P499" s="21">
        <f>(O499+Systeme!$AA$17)/Systeme!$AA$14</f>
        <v>81.444725787034969</v>
      </c>
    </row>
    <row r="500" spans="1:16" x14ac:dyDescent="0.25">
      <c r="A500" s="4">
        <f t="shared" si="7"/>
        <v>498</v>
      </c>
      <c r="D500" s="19">
        <f>A500*0.001 *Systeme!$G$4</f>
        <v>49.8</v>
      </c>
      <c r="F500" s="8">
        <f>('DGL 4'!$P$3/'DGL 4'!$B$26)*(1-EXP(-'DGL 4'!$B$26*D500)) + ('DGL 4'!$P$4/'DGL 4'!$B$27)*(1-EXP(-'DGL 4'!$B$27*D500))+ ('DGL 4'!$P$5/'DGL 4'!$B$28)*(1-EXP(-'DGL 4'!$B$28*D500))</f>
        <v>-196074.29179416469</v>
      </c>
      <c r="G500" s="21">
        <f>(F500+Systeme!$C$17)/Systeme!$C$14</f>
        <v>1.9628541029176558</v>
      </c>
      <c r="I500" s="8">
        <f>('DGL 4'!$P$7/'DGL 4'!$B$26)*(1-EXP(-'DGL 4'!$B$26*D500)) + ('DGL 4'!$P$8/'DGL 4'!$B$27)*(1-EXP(-'DGL 4'!$B$27*D500))+ ('DGL 4'!$P$9/'DGL 4'!$B$28)*(1-EXP(-'DGL 4'!$B$28*D500))</f>
        <v>16979.316080246557</v>
      </c>
      <c r="J500" s="21">
        <f>(I500+Systeme!$K$17)/Systeme!$K$14</f>
        <v>8.4896580401232793</v>
      </c>
      <c r="L500" s="8">
        <f>('DGL 4'!$P$11/'DGL 4'!$B$26)*(1-EXP(-'DGL 4'!$B$26*D500)) + ('DGL 4'!$P$12/'DGL 4'!$B$27)*(1-EXP(-'DGL 4'!$B$27*D500))+ ('DGL 4'!$P$13/'DGL 4'!$B$28)*(1-EXP(-'DGL 4'!$B$28*D500))</f>
        <v>16044.757567980036</v>
      </c>
      <c r="M500" s="21">
        <f>(L500+Systeme!$S$17)/Systeme!$S$14</f>
        <v>8.0223787839900176</v>
      </c>
      <c r="O500" s="8">
        <f>('DGL 4'!$P$15/'DGL 4'!$B$26)*(1-EXP(-'DGL 4'!$B$26*D500)) + ('DGL 4'!$P$16/'DGL 4'!$B$27)*(1-EXP(-'DGL 4'!$B$27*D500))+ ('DGL 4'!$P$17/'DGL 4'!$B$28)*(1-EXP(-'DGL 4'!$B$28*D500))</f>
        <v>163050.21814593815</v>
      </c>
      <c r="P500" s="21">
        <f>(O500+Systeme!$AA$17)/Systeme!$AA$14</f>
        <v>81.525109072969073</v>
      </c>
    </row>
    <row r="501" spans="1:16" x14ac:dyDescent="0.25">
      <c r="A501" s="4">
        <f t="shared" si="7"/>
        <v>499</v>
      </c>
      <c r="D501" s="19">
        <f>A501*0.001 *Systeme!$G$4</f>
        <v>49.9</v>
      </c>
      <c r="F501" s="8">
        <f>('DGL 4'!$P$3/'DGL 4'!$B$26)*(1-EXP(-'DGL 4'!$B$26*D501)) + ('DGL 4'!$P$4/'DGL 4'!$B$27)*(1-EXP(-'DGL 4'!$B$27*D501))+ ('DGL 4'!$P$5/'DGL 4'!$B$28)*(1-EXP(-'DGL 4'!$B$28*D501))</f>
        <v>-196096.49396775279</v>
      </c>
      <c r="G501" s="21">
        <f>(F501+Systeme!$C$17)/Systeme!$C$14</f>
        <v>1.9517530161236063</v>
      </c>
      <c r="I501" s="8">
        <f>('DGL 4'!$P$7/'DGL 4'!$B$26)*(1-EXP(-'DGL 4'!$B$26*D501)) + ('DGL 4'!$P$8/'DGL 4'!$B$27)*(1-EXP(-'DGL 4'!$B$27*D501))+ ('DGL 4'!$P$9/'DGL 4'!$B$28)*(1-EXP(-'DGL 4'!$B$28*D501))</f>
        <v>16908.272216885292</v>
      </c>
      <c r="J501" s="21">
        <f>(I501+Systeme!$K$17)/Systeme!$K$14</f>
        <v>8.454136108442647</v>
      </c>
      <c r="L501" s="8">
        <f>('DGL 4'!$P$11/'DGL 4'!$B$26)*(1-EXP(-'DGL 4'!$B$26*D501)) + ('DGL 4'!$P$12/'DGL 4'!$B$27)*(1-EXP(-'DGL 4'!$B$27*D501))+ ('DGL 4'!$P$13/'DGL 4'!$B$28)*(1-EXP(-'DGL 4'!$B$28*D501))</f>
        <v>15977.906803780963</v>
      </c>
      <c r="M501" s="21">
        <f>(L501+Systeme!$S$17)/Systeme!$S$14</f>
        <v>7.9889534018904813</v>
      </c>
      <c r="O501" s="8">
        <f>('DGL 4'!$P$15/'DGL 4'!$B$26)*(1-EXP(-'DGL 4'!$B$26*D501)) + ('DGL 4'!$P$16/'DGL 4'!$B$27)*(1-EXP(-'DGL 4'!$B$27*D501))+ ('DGL 4'!$P$17/'DGL 4'!$B$28)*(1-EXP(-'DGL 4'!$B$28*D501))</f>
        <v>163210.31494708659</v>
      </c>
      <c r="P501" s="21">
        <f>(O501+Systeme!$AA$17)/Systeme!$AA$14</f>
        <v>81.605157473543301</v>
      </c>
    </row>
    <row r="502" spans="1:16" x14ac:dyDescent="0.25">
      <c r="A502" s="4">
        <f t="shared" si="7"/>
        <v>500</v>
      </c>
      <c r="D502" s="19">
        <f>A502*0.001 *Systeme!$G$4</f>
        <v>50</v>
      </c>
      <c r="F502" s="8">
        <f>('DGL 4'!$P$3/'DGL 4'!$B$26)*(1-EXP(-'DGL 4'!$B$26*D502)) + ('DGL 4'!$P$4/'DGL 4'!$B$27)*(1-EXP(-'DGL 4'!$B$27*D502))+ ('DGL 4'!$P$5/'DGL 4'!$B$28)*(1-EXP(-'DGL 4'!$B$28*D502))</f>
        <v>-196118.54578223938</v>
      </c>
      <c r="G502" s="21">
        <f>(F502+Systeme!$C$17)/Systeme!$C$14</f>
        <v>1.94072710888031</v>
      </c>
      <c r="I502" s="8">
        <f>('DGL 4'!$P$7/'DGL 4'!$B$26)*(1-EXP(-'DGL 4'!$B$26*D502)) + ('DGL 4'!$P$8/'DGL 4'!$B$27)*(1-EXP(-'DGL 4'!$B$27*D502))+ ('DGL 4'!$P$9/'DGL 4'!$B$28)*(1-EXP(-'DGL 4'!$B$28*D502))</f>
        <v>16837.496349921596</v>
      </c>
      <c r="J502" s="21">
        <f>(I502+Systeme!$K$17)/Systeme!$K$14</f>
        <v>8.4187481749607986</v>
      </c>
      <c r="L502" s="8">
        <f>('DGL 4'!$P$11/'DGL 4'!$B$26)*(1-EXP(-'DGL 4'!$B$26*D502)) + ('DGL 4'!$P$12/'DGL 4'!$B$27)*(1-EXP(-'DGL 4'!$B$27*D502))+ ('DGL 4'!$P$13/'DGL 4'!$B$28)*(1-EXP(-'DGL 4'!$B$28*D502))</f>
        <v>15911.304962601047</v>
      </c>
      <c r="M502" s="21">
        <f>(L502+Systeme!$S$17)/Systeme!$S$14</f>
        <v>7.9556524813005236</v>
      </c>
      <c r="O502" s="8">
        <f>('DGL 4'!$P$15/'DGL 4'!$B$26)*(1-EXP(-'DGL 4'!$B$26*D502)) + ('DGL 4'!$P$16/'DGL 4'!$B$27)*(1-EXP(-'DGL 4'!$B$27*D502))+ ('DGL 4'!$P$17/'DGL 4'!$B$28)*(1-EXP(-'DGL 4'!$B$28*D502))</f>
        <v>163369.74446971677</v>
      </c>
      <c r="P502" s="21">
        <f>(O502+Systeme!$AA$17)/Systeme!$AA$14</f>
        <v>81.684872234858389</v>
      </c>
    </row>
    <row r="503" spans="1:16" x14ac:dyDescent="0.25">
      <c r="A503" s="4">
        <f t="shared" si="7"/>
        <v>501</v>
      </c>
      <c r="D503" s="19">
        <f>A503*0.001 *Systeme!$G$4</f>
        <v>50.1</v>
      </c>
      <c r="F503" s="8">
        <f>('DGL 4'!$P$3/'DGL 4'!$B$26)*(1-EXP(-'DGL 4'!$B$26*D503)) + ('DGL 4'!$P$4/'DGL 4'!$B$27)*(1-EXP(-'DGL 4'!$B$27*D503))+ ('DGL 4'!$P$5/'DGL 4'!$B$28)*(1-EXP(-'DGL 4'!$B$28*D503))</f>
        <v>-196140.44846739684</v>
      </c>
      <c r="G503" s="21">
        <f>(F503+Systeme!$C$17)/Systeme!$C$14</f>
        <v>1.92977576630158</v>
      </c>
      <c r="I503" s="8">
        <f>('DGL 4'!$P$7/'DGL 4'!$B$26)*(1-EXP(-'DGL 4'!$B$26*D503)) + ('DGL 4'!$P$8/'DGL 4'!$B$27)*(1-EXP(-'DGL 4'!$B$27*D503))+ ('DGL 4'!$P$9/'DGL 4'!$B$28)*(1-EXP(-'DGL 4'!$B$28*D503))</f>
        <v>16766.987806271703</v>
      </c>
      <c r="J503" s="21">
        <f>(I503+Systeme!$K$17)/Systeme!$K$14</f>
        <v>8.383493903135852</v>
      </c>
      <c r="L503" s="8">
        <f>('DGL 4'!$P$11/'DGL 4'!$B$26)*(1-EXP(-'DGL 4'!$B$26*D503)) + ('DGL 4'!$P$12/'DGL 4'!$B$27)*(1-EXP(-'DGL 4'!$B$27*D503))+ ('DGL 4'!$P$13/'DGL 4'!$B$28)*(1-EXP(-'DGL 4'!$B$28*D503))</f>
        <v>15844.951460914686</v>
      </c>
      <c r="M503" s="21">
        <f>(L503+Systeme!$S$17)/Systeme!$S$14</f>
        <v>7.922475730457343</v>
      </c>
      <c r="O503" s="8">
        <f>('DGL 4'!$P$15/'DGL 4'!$B$26)*(1-EXP(-'DGL 4'!$B$26*D503)) + ('DGL 4'!$P$16/'DGL 4'!$B$27)*(1-EXP(-'DGL 4'!$B$27*D503))+ ('DGL 4'!$P$17/'DGL 4'!$B$28)*(1-EXP(-'DGL 4'!$B$28*D503))</f>
        <v>163528.50920021051</v>
      </c>
      <c r="P503" s="21">
        <f>(O503+Systeme!$AA$17)/Systeme!$AA$14</f>
        <v>81.764254600105261</v>
      </c>
    </row>
    <row r="504" spans="1:16" x14ac:dyDescent="0.25">
      <c r="A504" s="4">
        <f t="shared" si="7"/>
        <v>502</v>
      </c>
      <c r="D504" s="19">
        <f>A504*0.001 *Systeme!$G$4</f>
        <v>50.2</v>
      </c>
      <c r="F504" s="8">
        <f>('DGL 4'!$P$3/'DGL 4'!$B$26)*(1-EXP(-'DGL 4'!$B$26*D504)) + ('DGL 4'!$P$4/'DGL 4'!$B$27)*(1-EXP(-'DGL 4'!$B$27*D504))+ ('DGL 4'!$P$5/'DGL 4'!$B$28)*(1-EXP(-'DGL 4'!$B$28*D504))</f>
        <v>-196162.20324143214</v>
      </c>
      <c r="G504" s="21">
        <f>(F504+Systeme!$C$17)/Systeme!$C$14</f>
        <v>1.918898379283928</v>
      </c>
      <c r="I504" s="8">
        <f>('DGL 4'!$P$7/'DGL 4'!$B$26)*(1-EXP(-'DGL 4'!$B$26*D504)) + ('DGL 4'!$P$8/'DGL 4'!$B$27)*(1-EXP(-'DGL 4'!$B$27*D504))+ ('DGL 4'!$P$9/'DGL 4'!$B$28)*(1-EXP(-'DGL 4'!$B$28*D504))</f>
        <v>16696.745910219703</v>
      </c>
      <c r="J504" s="21">
        <f>(I504+Systeme!$K$17)/Systeme!$K$14</f>
        <v>8.348372955109852</v>
      </c>
      <c r="L504" s="8">
        <f>('DGL 4'!$P$11/'DGL 4'!$B$26)*(1-EXP(-'DGL 4'!$B$26*D504)) + ('DGL 4'!$P$12/'DGL 4'!$B$27)*(1-EXP(-'DGL 4'!$B$27*D504))+ ('DGL 4'!$P$13/'DGL 4'!$B$28)*(1-EXP(-'DGL 4'!$B$28*D504))</f>
        <v>15778.845712113922</v>
      </c>
      <c r="M504" s="21">
        <f>(L504+Systeme!$S$17)/Systeme!$S$14</f>
        <v>7.889422856056961</v>
      </c>
      <c r="O504" s="8">
        <f>('DGL 4'!$P$15/'DGL 4'!$B$26)*(1-EXP(-'DGL 4'!$B$26*D504)) + ('DGL 4'!$P$16/'DGL 4'!$B$27)*(1-EXP(-'DGL 4'!$B$27*D504))+ ('DGL 4'!$P$17/'DGL 4'!$B$28)*(1-EXP(-'DGL 4'!$B$28*D504))</f>
        <v>163686.61161909858</v>
      </c>
      <c r="P504" s="21">
        <f>(O504+Systeme!$AA$17)/Systeme!$AA$14</f>
        <v>81.843305809549292</v>
      </c>
    </row>
    <row r="505" spans="1:16" x14ac:dyDescent="0.25">
      <c r="A505" s="4">
        <f t="shared" si="7"/>
        <v>503</v>
      </c>
      <c r="D505" s="19">
        <f>A505*0.001 *Systeme!$G$4</f>
        <v>50.3</v>
      </c>
      <c r="F505" s="8">
        <f>('DGL 4'!$P$3/'DGL 4'!$B$26)*(1-EXP(-'DGL 4'!$B$26*D505)) + ('DGL 4'!$P$4/'DGL 4'!$B$27)*(1-EXP(-'DGL 4'!$B$27*D505))+ ('DGL 4'!$P$5/'DGL 4'!$B$28)*(1-EXP(-'DGL 4'!$B$28*D505))</f>
        <v>-196183.81131110457</v>
      </c>
      <c r="G505" s="21">
        <f>(F505+Systeme!$C$17)/Systeme!$C$14</f>
        <v>1.9080943444477161</v>
      </c>
      <c r="I505" s="8">
        <f>('DGL 4'!$P$7/'DGL 4'!$B$26)*(1-EXP(-'DGL 4'!$B$26*D505)) + ('DGL 4'!$P$8/'DGL 4'!$B$27)*(1-EXP(-'DGL 4'!$B$27*D505))+ ('DGL 4'!$P$9/'DGL 4'!$B$28)*(1-EXP(-'DGL 4'!$B$28*D505))</f>
        <v>16626.769983490376</v>
      </c>
      <c r="J505" s="21">
        <f>(I505+Systeme!$K$17)/Systeme!$K$14</f>
        <v>8.3133849917451883</v>
      </c>
      <c r="L505" s="8">
        <f>('DGL 4'!$P$11/'DGL 4'!$B$26)*(1-EXP(-'DGL 4'!$B$26*D505)) + ('DGL 4'!$P$12/'DGL 4'!$B$27)*(1-EXP(-'DGL 4'!$B$27*D505))+ ('DGL 4'!$P$13/'DGL 4'!$B$28)*(1-EXP(-'DGL 4'!$B$28*D505))</f>
        <v>15712.987126583903</v>
      </c>
      <c r="M505" s="21">
        <f>(L505+Systeme!$S$17)/Systeme!$S$14</f>
        <v>7.8564935632919513</v>
      </c>
      <c r="O505" s="8">
        <f>('DGL 4'!$P$15/'DGL 4'!$B$26)*(1-EXP(-'DGL 4'!$B$26*D505)) + ('DGL 4'!$P$16/'DGL 4'!$B$27)*(1-EXP(-'DGL 4'!$B$27*D505))+ ('DGL 4'!$P$17/'DGL 4'!$B$28)*(1-EXP(-'DGL 4'!$B$28*D505))</f>
        <v>163844.05420103032</v>
      </c>
      <c r="P505" s="21">
        <f>(O505+Systeme!$AA$17)/Systeme!$AA$14</f>
        <v>81.922027100515166</v>
      </c>
    </row>
    <row r="506" spans="1:16" x14ac:dyDescent="0.25">
      <c r="A506" s="4">
        <f t="shared" si="7"/>
        <v>504</v>
      </c>
      <c r="D506" s="19">
        <f>A506*0.001 *Systeme!$G$4</f>
        <v>50.4</v>
      </c>
      <c r="F506" s="8">
        <f>('DGL 4'!$P$3/'DGL 4'!$B$26)*(1-EXP(-'DGL 4'!$B$26*D506)) + ('DGL 4'!$P$4/'DGL 4'!$B$27)*(1-EXP(-'DGL 4'!$B$27*D506))+ ('DGL 4'!$P$5/'DGL 4'!$B$28)*(1-EXP(-'DGL 4'!$B$28*D506))</f>
        <v>-196205.27387184207</v>
      </c>
      <c r="G506" s="21">
        <f>(F506+Systeme!$C$17)/Systeme!$C$14</f>
        <v>1.8973630640789634</v>
      </c>
      <c r="I506" s="8">
        <f>('DGL 4'!$P$7/'DGL 4'!$B$26)*(1-EXP(-'DGL 4'!$B$26*D506)) + ('DGL 4'!$P$8/'DGL 4'!$B$27)*(1-EXP(-'DGL 4'!$B$27*D506))+ ('DGL 4'!$P$9/'DGL 4'!$B$28)*(1-EXP(-'DGL 4'!$B$28*D506))</f>
        <v>16557.059345320944</v>
      </c>
      <c r="J506" s="21">
        <f>(I506+Systeme!$K$17)/Systeme!$K$14</f>
        <v>8.278529672660472</v>
      </c>
      <c r="L506" s="8">
        <f>('DGL 4'!$P$11/'DGL 4'!$B$26)*(1-EXP(-'DGL 4'!$B$26*D506)) + ('DGL 4'!$P$12/'DGL 4'!$B$27)*(1-EXP(-'DGL 4'!$B$27*D506))+ ('DGL 4'!$P$13/'DGL 4'!$B$28)*(1-EXP(-'DGL 4'!$B$28*D506))</f>
        <v>15647.375111777161</v>
      </c>
      <c r="M506" s="21">
        <f>(L506+Systeme!$S$17)/Systeme!$S$14</f>
        <v>7.8236875558885801</v>
      </c>
      <c r="O506" s="8">
        <f>('DGL 4'!$P$15/'DGL 4'!$B$26)*(1-EXP(-'DGL 4'!$B$26*D506)) + ('DGL 4'!$P$16/'DGL 4'!$B$27)*(1-EXP(-'DGL 4'!$B$27*D506))+ ('DGL 4'!$P$17/'DGL 4'!$B$28)*(1-EXP(-'DGL 4'!$B$28*D506))</f>
        <v>164000.839414744</v>
      </c>
      <c r="P506" s="21">
        <f>(O506+Systeme!$AA$17)/Systeme!$AA$14</f>
        <v>82.000419707372004</v>
      </c>
    </row>
    <row r="507" spans="1:16" x14ac:dyDescent="0.25">
      <c r="A507" s="4">
        <f t="shared" si="7"/>
        <v>505</v>
      </c>
      <c r="D507" s="19">
        <f>A507*0.001 *Systeme!$G$4</f>
        <v>50.5</v>
      </c>
      <c r="F507" s="8">
        <f>('DGL 4'!$P$3/'DGL 4'!$B$26)*(1-EXP(-'DGL 4'!$B$26*D507)) + ('DGL 4'!$P$4/'DGL 4'!$B$27)*(1-EXP(-'DGL 4'!$B$27*D507))+ ('DGL 4'!$P$5/'DGL 4'!$B$28)*(1-EXP(-'DGL 4'!$B$28*D507))</f>
        <v>-196226.59210785644</v>
      </c>
      <c r="G507" s="21">
        <f>(F507+Systeme!$C$17)/Systeme!$C$14</f>
        <v>1.8867039460717787</v>
      </c>
      <c r="I507" s="8">
        <f>('DGL 4'!$P$7/'DGL 4'!$B$26)*(1-EXP(-'DGL 4'!$B$26*D507)) + ('DGL 4'!$P$8/'DGL 4'!$B$27)*(1-EXP(-'DGL 4'!$B$27*D507))+ ('DGL 4'!$P$9/'DGL 4'!$B$28)*(1-EXP(-'DGL 4'!$B$28*D507))</f>
        <v>16487.613312531816</v>
      </c>
      <c r="J507" s="21">
        <f>(I507+Systeme!$K$17)/Systeme!$K$14</f>
        <v>8.2438066562659085</v>
      </c>
      <c r="L507" s="8">
        <f>('DGL 4'!$P$11/'DGL 4'!$B$26)*(1-EXP(-'DGL 4'!$B$26*D507)) + ('DGL 4'!$P$12/'DGL 4'!$B$27)*(1-EXP(-'DGL 4'!$B$27*D507))+ ('DGL 4'!$P$13/'DGL 4'!$B$28)*(1-EXP(-'DGL 4'!$B$28*D507))</f>
        <v>15582.009072286775</v>
      </c>
      <c r="M507" s="21">
        <f>(L507+Systeme!$S$17)/Systeme!$S$14</f>
        <v>7.7910045361433875</v>
      </c>
      <c r="O507" s="8">
        <f>('DGL 4'!$P$15/'DGL 4'!$B$26)*(1-EXP(-'DGL 4'!$B$26*D507)) + ('DGL 4'!$P$16/'DGL 4'!$B$27)*(1-EXP(-'DGL 4'!$B$27*D507))+ ('DGL 4'!$P$17/'DGL 4'!$B$28)*(1-EXP(-'DGL 4'!$B$28*D507))</f>
        <v>164156.96972303785</v>
      </c>
      <c r="P507" s="21">
        <f>(O507+Systeme!$AA$17)/Systeme!$AA$14</f>
        <v>82.07848486151893</v>
      </c>
    </row>
    <row r="508" spans="1:16" x14ac:dyDescent="0.25">
      <c r="A508" s="4">
        <f t="shared" si="7"/>
        <v>506</v>
      </c>
      <c r="D508" s="19">
        <f>A508*0.001 *Systeme!$G$4</f>
        <v>50.6</v>
      </c>
      <c r="F508" s="8">
        <f>('DGL 4'!$P$3/'DGL 4'!$B$26)*(1-EXP(-'DGL 4'!$B$26*D508)) + ('DGL 4'!$P$4/'DGL 4'!$B$27)*(1-EXP(-'DGL 4'!$B$27*D508))+ ('DGL 4'!$P$5/'DGL 4'!$B$28)*(1-EXP(-'DGL 4'!$B$28*D508))</f>
        <v>-196247.76719225739</v>
      </c>
      <c r="G508" s="21">
        <f>(F508+Systeme!$C$17)/Systeme!$C$14</f>
        <v>1.8761164038713032</v>
      </c>
      <c r="I508" s="8">
        <f>('DGL 4'!$P$7/'DGL 4'!$B$26)*(1-EXP(-'DGL 4'!$B$26*D508)) + ('DGL 4'!$P$8/'DGL 4'!$B$27)*(1-EXP(-'DGL 4'!$B$27*D508))+ ('DGL 4'!$P$9/'DGL 4'!$B$28)*(1-EXP(-'DGL 4'!$B$28*D508))</f>
        <v>16418.431199596642</v>
      </c>
      <c r="J508" s="21">
        <f>(I508+Systeme!$K$17)/Systeme!$K$14</f>
        <v>8.2092155997983216</v>
      </c>
      <c r="L508" s="8">
        <f>('DGL 4'!$P$11/'DGL 4'!$B$26)*(1-EXP(-'DGL 4'!$B$26*D508)) + ('DGL 4'!$P$12/'DGL 4'!$B$27)*(1-EXP(-'DGL 4'!$B$27*D508))+ ('DGL 4'!$P$13/'DGL 4'!$B$28)*(1-EXP(-'DGL 4'!$B$28*D508))</f>
        <v>15516.888409919105</v>
      </c>
      <c r="M508" s="21">
        <f>(L508+Systeme!$S$17)/Systeme!$S$14</f>
        <v>7.7584442049595523</v>
      </c>
      <c r="O508" s="8">
        <f>('DGL 4'!$P$15/'DGL 4'!$B$26)*(1-EXP(-'DGL 4'!$B$26*D508)) + ('DGL 4'!$P$16/'DGL 4'!$B$27)*(1-EXP(-'DGL 4'!$B$27*D508))+ ('DGL 4'!$P$17/'DGL 4'!$B$28)*(1-EXP(-'DGL 4'!$B$28*D508))</f>
        <v>164312.44758274165</v>
      </c>
      <c r="P508" s="21">
        <f>(O508+Systeme!$AA$17)/Systeme!$AA$14</f>
        <v>82.15622379137082</v>
      </c>
    </row>
    <row r="509" spans="1:16" x14ac:dyDescent="0.25">
      <c r="A509" s="4">
        <f t="shared" si="7"/>
        <v>507</v>
      </c>
      <c r="D509" s="19">
        <f>A509*0.001 *Systeme!$G$4</f>
        <v>50.7</v>
      </c>
      <c r="F509" s="8">
        <f>('DGL 4'!$P$3/'DGL 4'!$B$26)*(1-EXP(-'DGL 4'!$B$26*D509)) + ('DGL 4'!$P$4/'DGL 4'!$B$27)*(1-EXP(-'DGL 4'!$B$27*D509))+ ('DGL 4'!$P$5/'DGL 4'!$B$28)*(1-EXP(-'DGL 4'!$B$28*D509))</f>
        <v>-196268.80028716516</v>
      </c>
      <c r="G509" s="21">
        <f>(F509+Systeme!$C$17)/Systeme!$C$14</f>
        <v>1.8655998564174223</v>
      </c>
      <c r="I509" s="8">
        <f>('DGL 4'!$P$7/'DGL 4'!$B$26)*(1-EXP(-'DGL 4'!$B$26*D509)) + ('DGL 4'!$P$8/'DGL 4'!$B$27)*(1-EXP(-'DGL 4'!$B$27*D509))+ ('DGL 4'!$P$9/'DGL 4'!$B$28)*(1-EXP(-'DGL 4'!$B$28*D509))</f>
        <v>16349.512318710971</v>
      </c>
      <c r="J509" s="21">
        <f>(I509+Systeme!$K$17)/Systeme!$K$14</f>
        <v>8.1747561593554856</v>
      </c>
      <c r="L509" s="8">
        <f>('DGL 4'!$P$11/'DGL 4'!$B$26)*(1-EXP(-'DGL 4'!$B$26*D509)) + ('DGL 4'!$P$12/'DGL 4'!$B$27)*(1-EXP(-'DGL 4'!$B$27*D509))+ ('DGL 4'!$P$13/'DGL 4'!$B$28)*(1-EXP(-'DGL 4'!$B$28*D509))</f>
        <v>15452.012523764832</v>
      </c>
      <c r="M509" s="21">
        <f>(L509+Systeme!$S$17)/Systeme!$S$14</f>
        <v>7.7260062618824161</v>
      </c>
      <c r="O509" s="8">
        <f>('DGL 4'!$P$15/'DGL 4'!$B$26)*(1-EXP(-'DGL 4'!$B$26*D509)) + ('DGL 4'!$P$16/'DGL 4'!$B$27)*(1-EXP(-'DGL 4'!$B$27*D509))+ ('DGL 4'!$P$17/'DGL 4'!$B$28)*(1-EXP(-'DGL 4'!$B$28*D509))</f>
        <v>164467.27544468941</v>
      </c>
      <c r="P509" s="21">
        <f>(O509+Systeme!$AA$17)/Systeme!$AA$14</f>
        <v>82.23363772234471</v>
      </c>
    </row>
    <row r="510" spans="1:16" x14ac:dyDescent="0.25">
      <c r="A510" s="4">
        <f t="shared" si="7"/>
        <v>508</v>
      </c>
      <c r="D510" s="19">
        <f>A510*0.001 *Systeme!$G$4</f>
        <v>50.8</v>
      </c>
      <c r="F510" s="8">
        <f>('DGL 4'!$P$3/'DGL 4'!$B$26)*(1-EXP(-'DGL 4'!$B$26*D510)) + ('DGL 4'!$P$4/'DGL 4'!$B$27)*(1-EXP(-'DGL 4'!$B$27*D510))+ ('DGL 4'!$P$5/'DGL 4'!$B$28)*(1-EXP(-'DGL 4'!$B$28*D510))</f>
        <v>-196289.69254382222</v>
      </c>
      <c r="G510" s="21">
        <f>(F510+Systeme!$C$17)/Systeme!$C$14</f>
        <v>1.8551537280888879</v>
      </c>
      <c r="I510" s="8">
        <f>('DGL 4'!$P$7/'DGL 4'!$B$26)*(1-EXP(-'DGL 4'!$B$26*D510)) + ('DGL 4'!$P$8/'DGL 4'!$B$27)*(1-EXP(-'DGL 4'!$B$27*D510))+ ('DGL 4'!$P$9/'DGL 4'!$B$28)*(1-EXP(-'DGL 4'!$B$28*D510))</f>
        <v>16280.855979860266</v>
      </c>
      <c r="J510" s="21">
        <f>(I510+Systeme!$K$17)/Systeme!$K$14</f>
        <v>8.1404279899301333</v>
      </c>
      <c r="L510" s="8">
        <f>('DGL 4'!$P$11/'DGL 4'!$B$26)*(1-EXP(-'DGL 4'!$B$26*D510)) + ('DGL 4'!$P$12/'DGL 4'!$B$27)*(1-EXP(-'DGL 4'!$B$27*D510))+ ('DGL 4'!$P$13/'DGL 4'!$B$28)*(1-EXP(-'DGL 4'!$B$28*D510))</f>
        <v>15387.380810269475</v>
      </c>
      <c r="M510" s="21">
        <f>(L510+Systeme!$S$17)/Systeme!$S$14</f>
        <v>7.6936904051347375</v>
      </c>
      <c r="O510" s="8">
        <f>('DGL 4'!$P$15/'DGL 4'!$B$26)*(1-EXP(-'DGL 4'!$B$26*D510)) + ('DGL 4'!$P$16/'DGL 4'!$B$27)*(1-EXP(-'DGL 4'!$B$27*D510))+ ('DGL 4'!$P$17/'DGL 4'!$B$28)*(1-EXP(-'DGL 4'!$B$28*D510))</f>
        <v>164621.45575369257</v>
      </c>
      <c r="P510" s="21">
        <f>(O510+Systeme!$AA$17)/Systeme!$AA$14</f>
        <v>82.310727876846286</v>
      </c>
    </row>
    <row r="511" spans="1:16" x14ac:dyDescent="0.25">
      <c r="A511" s="4">
        <f t="shared" si="7"/>
        <v>509</v>
      </c>
      <c r="D511" s="19">
        <f>A511*0.001 *Systeme!$G$4</f>
        <v>50.9</v>
      </c>
      <c r="F511" s="8">
        <f>('DGL 4'!$P$3/'DGL 4'!$B$26)*(1-EXP(-'DGL 4'!$B$26*D511)) + ('DGL 4'!$P$4/'DGL 4'!$B$27)*(1-EXP(-'DGL 4'!$B$27*D511))+ ('DGL 4'!$P$5/'DGL 4'!$B$28)*(1-EXP(-'DGL 4'!$B$28*D511))</f>
        <v>-196310.44510270373</v>
      </c>
      <c r="G511" s="21">
        <f>(F511+Systeme!$C$17)/Systeme!$C$14</f>
        <v>1.8447774486481359</v>
      </c>
      <c r="I511" s="8">
        <f>('DGL 4'!$P$7/'DGL 4'!$B$26)*(1-EXP(-'DGL 4'!$B$26*D511)) + ('DGL 4'!$P$8/'DGL 4'!$B$27)*(1-EXP(-'DGL 4'!$B$27*D511))+ ('DGL 4'!$P$9/'DGL 4'!$B$28)*(1-EXP(-'DGL 4'!$B$28*D511))</f>
        <v>16212.461490886926</v>
      </c>
      <c r="J511" s="21">
        <f>(I511+Systeme!$K$17)/Systeme!$K$14</f>
        <v>8.1062307454434634</v>
      </c>
      <c r="L511" s="8">
        <f>('DGL 4'!$P$11/'DGL 4'!$B$26)*(1-EXP(-'DGL 4'!$B$26*D511)) + ('DGL 4'!$P$12/'DGL 4'!$B$27)*(1-EXP(-'DGL 4'!$B$27*D511))+ ('DGL 4'!$P$13/'DGL 4'!$B$28)*(1-EXP(-'DGL 4'!$B$28*D511))</f>
        <v>15322.992663303012</v>
      </c>
      <c r="M511" s="21">
        <f>(L511+Systeme!$S$17)/Systeme!$S$14</f>
        <v>7.6614963316515059</v>
      </c>
      <c r="O511" s="8">
        <f>('DGL 4'!$P$15/'DGL 4'!$B$26)*(1-EXP(-'DGL 4'!$B$26*D511)) + ('DGL 4'!$P$16/'DGL 4'!$B$27)*(1-EXP(-'DGL 4'!$B$27*D511))+ ('DGL 4'!$P$17/'DGL 4'!$B$28)*(1-EXP(-'DGL 4'!$B$28*D511))</f>
        <v>164774.99094851382</v>
      </c>
      <c r="P511" s="21">
        <f>(O511+Systeme!$AA$17)/Systeme!$AA$14</f>
        <v>82.387495474256909</v>
      </c>
    </row>
    <row r="512" spans="1:16" x14ac:dyDescent="0.25">
      <c r="A512" s="4">
        <f t="shared" si="7"/>
        <v>510</v>
      </c>
      <c r="D512" s="19">
        <f>A512*0.001 *Systeme!$G$4</f>
        <v>51</v>
      </c>
      <c r="F512" s="8">
        <f>('DGL 4'!$P$3/'DGL 4'!$B$26)*(1-EXP(-'DGL 4'!$B$26*D512)) + ('DGL 4'!$P$4/'DGL 4'!$B$27)*(1-EXP(-'DGL 4'!$B$27*D512))+ ('DGL 4'!$P$5/'DGL 4'!$B$28)*(1-EXP(-'DGL 4'!$B$28*D512))</f>
        <v>-196331.05909362654</v>
      </c>
      <c r="G512" s="21">
        <f>(F512+Systeme!$C$17)/Systeme!$C$14</f>
        <v>1.834470453186732</v>
      </c>
      <c r="I512" s="8">
        <f>('DGL 4'!$P$7/'DGL 4'!$B$26)*(1-EXP(-'DGL 4'!$B$26*D512)) + ('DGL 4'!$P$8/'DGL 4'!$B$27)*(1-EXP(-'DGL 4'!$B$27*D512))+ ('DGL 4'!$P$9/'DGL 4'!$B$28)*(1-EXP(-'DGL 4'!$B$28*D512))</f>
        <v>16144.328157556505</v>
      </c>
      <c r="J512" s="21">
        <f>(I512+Systeme!$K$17)/Systeme!$K$14</f>
        <v>8.0721640787782523</v>
      </c>
      <c r="L512" s="8">
        <f>('DGL 4'!$P$11/'DGL 4'!$B$26)*(1-EXP(-'DGL 4'!$B$26*D512)) + ('DGL 4'!$P$12/'DGL 4'!$B$27)*(1-EXP(-'DGL 4'!$B$27*D512))+ ('DGL 4'!$P$13/'DGL 4'!$B$28)*(1-EXP(-'DGL 4'!$B$28*D512))</f>
        <v>15258.847474228329</v>
      </c>
      <c r="M512" s="21">
        <f>(L512+Systeme!$S$17)/Systeme!$S$14</f>
        <v>7.6294237371141644</v>
      </c>
      <c r="O512" s="8">
        <f>('DGL 4'!$P$15/'DGL 4'!$B$26)*(1-EXP(-'DGL 4'!$B$26*D512)) + ('DGL 4'!$P$16/'DGL 4'!$B$27)*(1-EXP(-'DGL 4'!$B$27*D512))+ ('DGL 4'!$P$17/'DGL 4'!$B$28)*(1-EXP(-'DGL 4'!$B$28*D512))</f>
        <v>164927.88346184176</v>
      </c>
      <c r="P512" s="21">
        <f>(O512+Systeme!$AA$17)/Systeme!$AA$14</f>
        <v>82.46394173092088</v>
      </c>
    </row>
    <row r="513" spans="1:16" x14ac:dyDescent="0.25">
      <c r="A513" s="4">
        <f t="shared" si="7"/>
        <v>511</v>
      </c>
      <c r="D513" s="19">
        <f>A513*0.001 *Systeme!$G$4</f>
        <v>51.1</v>
      </c>
      <c r="F513" s="8">
        <f>('DGL 4'!$P$3/'DGL 4'!$B$26)*(1-EXP(-'DGL 4'!$B$26*D513)) + ('DGL 4'!$P$4/'DGL 4'!$B$27)*(1-EXP(-'DGL 4'!$B$27*D513))+ ('DGL 4'!$P$5/'DGL 4'!$B$28)*(1-EXP(-'DGL 4'!$B$28*D513))</f>
        <v>-196351.53563585744</v>
      </c>
      <c r="G513" s="21">
        <f>(F513+Systeme!$C$17)/Systeme!$C$14</f>
        <v>1.8242321820712823</v>
      </c>
      <c r="I513" s="8">
        <f>('DGL 4'!$P$7/'DGL 4'!$B$26)*(1-EXP(-'DGL 4'!$B$26*D513)) + ('DGL 4'!$P$8/'DGL 4'!$B$27)*(1-EXP(-'DGL 4'!$B$27*D513))+ ('DGL 4'!$P$9/'DGL 4'!$B$28)*(1-EXP(-'DGL 4'!$B$28*D513))</f>
        <v>16076.455283622723</v>
      </c>
      <c r="J513" s="21">
        <f>(I513+Systeme!$K$17)/Systeme!$K$14</f>
        <v>8.0382276418113623</v>
      </c>
      <c r="L513" s="8">
        <f>('DGL 4'!$P$11/'DGL 4'!$B$26)*(1-EXP(-'DGL 4'!$B$26*D513)) + ('DGL 4'!$P$12/'DGL 4'!$B$27)*(1-EXP(-'DGL 4'!$B$27*D513))+ ('DGL 4'!$P$13/'DGL 4'!$B$28)*(1-EXP(-'DGL 4'!$B$28*D513))</f>
        <v>15194.944631968712</v>
      </c>
      <c r="M513" s="21">
        <f>(L513+Systeme!$S$17)/Systeme!$S$14</f>
        <v>7.5974723159843558</v>
      </c>
      <c r="O513" s="8">
        <f>('DGL 4'!$P$15/'DGL 4'!$B$26)*(1-EXP(-'DGL 4'!$B$26*D513)) + ('DGL 4'!$P$16/'DGL 4'!$B$27)*(1-EXP(-'DGL 4'!$B$27*D513))+ ('DGL 4'!$P$17/'DGL 4'!$B$28)*(1-EXP(-'DGL 4'!$B$28*D513))</f>
        <v>165080.13572026603</v>
      </c>
      <c r="P513" s="21">
        <f>(O513+Systeme!$AA$17)/Systeme!$AA$14</f>
        <v>82.540067860133021</v>
      </c>
    </row>
    <row r="514" spans="1:16" x14ac:dyDescent="0.25">
      <c r="A514" s="4">
        <f t="shared" si="7"/>
        <v>512</v>
      </c>
      <c r="D514" s="19">
        <f>A514*0.001 *Systeme!$G$4</f>
        <v>51.2</v>
      </c>
      <c r="F514" s="8">
        <f>('DGL 4'!$P$3/'DGL 4'!$B$26)*(1-EXP(-'DGL 4'!$B$26*D514)) + ('DGL 4'!$P$4/'DGL 4'!$B$27)*(1-EXP(-'DGL 4'!$B$27*D514))+ ('DGL 4'!$P$5/'DGL 4'!$B$28)*(1-EXP(-'DGL 4'!$B$28*D514))</f>
        <v>-196371.87583822012</v>
      </c>
      <c r="G514" s="21">
        <f>(F514+Systeme!$C$17)/Systeme!$C$14</f>
        <v>1.8140620808899404</v>
      </c>
      <c r="I514" s="8">
        <f>('DGL 4'!$P$7/'DGL 4'!$B$26)*(1-EXP(-'DGL 4'!$B$26*D514)) + ('DGL 4'!$P$8/'DGL 4'!$B$27)*(1-EXP(-'DGL 4'!$B$27*D514))+ ('DGL 4'!$P$9/'DGL 4'!$B$28)*(1-EXP(-'DGL 4'!$B$28*D514))</f>
        <v>16008.842170891847</v>
      </c>
      <c r="J514" s="21">
        <f>(I514+Systeme!$K$17)/Systeme!$K$14</f>
        <v>8.004421085445923</v>
      </c>
      <c r="L514" s="8">
        <f>('DGL 4'!$P$11/'DGL 4'!$B$26)*(1-EXP(-'DGL 4'!$B$26*D514)) + ('DGL 4'!$P$12/'DGL 4'!$B$27)*(1-EXP(-'DGL 4'!$B$27*D514))+ ('DGL 4'!$P$13/'DGL 4'!$B$28)*(1-EXP(-'DGL 4'!$B$28*D514))</f>
        <v>15131.283523074904</v>
      </c>
      <c r="M514" s="21">
        <f>(L514+Systeme!$S$17)/Systeme!$S$14</f>
        <v>7.565641761537452</v>
      </c>
      <c r="O514" s="8">
        <f>('DGL 4'!$P$15/'DGL 4'!$B$26)*(1-EXP(-'DGL 4'!$B$26*D514)) + ('DGL 4'!$P$16/'DGL 4'!$B$27)*(1-EXP(-'DGL 4'!$B$27*D514))+ ('DGL 4'!$P$17/'DGL 4'!$B$28)*(1-EXP(-'DGL 4'!$B$28*D514))</f>
        <v>165231.75014425343</v>
      </c>
      <c r="P514" s="21">
        <f>(O514+Systeme!$AA$17)/Systeme!$AA$14</f>
        <v>82.615875072126713</v>
      </c>
    </row>
    <row r="515" spans="1:16" x14ac:dyDescent="0.25">
      <c r="A515" s="4">
        <f t="shared" si="7"/>
        <v>513</v>
      </c>
      <c r="D515" s="19">
        <f>A515*0.001 *Systeme!$G$4</f>
        <v>51.300000000000004</v>
      </c>
      <c r="F515" s="8">
        <f>('DGL 4'!$P$3/'DGL 4'!$B$26)*(1-EXP(-'DGL 4'!$B$26*D515)) + ('DGL 4'!$P$4/'DGL 4'!$B$27)*(1-EXP(-'DGL 4'!$B$27*D515))+ ('DGL 4'!$P$5/'DGL 4'!$B$28)*(1-EXP(-'DGL 4'!$B$28*D515))</f>
        <v>-196392.08079920098</v>
      </c>
      <c r="G515" s="21">
        <f>(F515+Systeme!$C$17)/Systeme!$C$14</f>
        <v>1.8039596003995102</v>
      </c>
      <c r="I515" s="8">
        <f>('DGL 4'!$P$7/'DGL 4'!$B$26)*(1-EXP(-'DGL 4'!$B$26*D515)) + ('DGL 4'!$P$8/'DGL 4'!$B$27)*(1-EXP(-'DGL 4'!$B$27*D515))+ ('DGL 4'!$P$9/'DGL 4'!$B$28)*(1-EXP(-'DGL 4'!$B$28*D515))</f>
        <v>15941.488119286136</v>
      </c>
      <c r="J515" s="21">
        <f>(I515+Systeme!$K$17)/Systeme!$K$14</f>
        <v>7.9707440596430681</v>
      </c>
      <c r="L515" s="8">
        <f>('DGL 4'!$P$11/'DGL 4'!$B$26)*(1-EXP(-'DGL 4'!$B$26*D515)) + ('DGL 4'!$P$12/'DGL 4'!$B$27)*(1-EXP(-'DGL 4'!$B$27*D515))+ ('DGL 4'!$P$13/'DGL 4'!$B$28)*(1-EXP(-'DGL 4'!$B$28*D515))</f>
        <v>15067.863531790586</v>
      </c>
      <c r="M515" s="21">
        <f>(L515+Systeme!$S$17)/Systeme!$S$14</f>
        <v>7.5339317658952929</v>
      </c>
      <c r="O515" s="8">
        <f>('DGL 4'!$P$15/'DGL 4'!$B$26)*(1-EXP(-'DGL 4'!$B$26*D515)) + ('DGL 4'!$P$16/'DGL 4'!$B$27)*(1-EXP(-'DGL 4'!$B$27*D515))+ ('DGL 4'!$P$17/'DGL 4'!$B$28)*(1-EXP(-'DGL 4'!$B$28*D515))</f>
        <v>165382.72914812429</v>
      </c>
      <c r="P515" s="21">
        <f>(O515+Systeme!$AA$17)/Systeme!$AA$14</f>
        <v>82.691364574062149</v>
      </c>
    </row>
    <row r="516" spans="1:16" x14ac:dyDescent="0.25">
      <c r="A516" s="4">
        <f t="shared" si="7"/>
        <v>514</v>
      </c>
      <c r="D516" s="19">
        <f>A516*0.001 *Systeme!$G$4</f>
        <v>51.4</v>
      </c>
      <c r="F516" s="8">
        <f>('DGL 4'!$P$3/'DGL 4'!$B$26)*(1-EXP(-'DGL 4'!$B$26*D516)) + ('DGL 4'!$P$4/'DGL 4'!$B$27)*(1-EXP(-'DGL 4'!$B$27*D516))+ ('DGL 4'!$P$5/'DGL 4'!$B$28)*(1-EXP(-'DGL 4'!$B$28*D516))</f>
        <v>-196412.1516070537</v>
      </c>
      <c r="G516" s="21">
        <f>(F516+Systeme!$C$17)/Systeme!$C$14</f>
        <v>1.7939241964731483</v>
      </c>
      <c r="I516" s="8">
        <f>('DGL 4'!$P$7/'DGL 4'!$B$26)*(1-EXP(-'DGL 4'!$B$26*D516)) + ('DGL 4'!$P$8/'DGL 4'!$B$27)*(1-EXP(-'DGL 4'!$B$27*D516))+ ('DGL 4'!$P$9/'DGL 4'!$B$28)*(1-EXP(-'DGL 4'!$B$28*D516))</f>
        <v>15874.392426906328</v>
      </c>
      <c r="J516" s="21">
        <f>(I516+Systeme!$K$17)/Systeme!$K$14</f>
        <v>7.9371962134531637</v>
      </c>
      <c r="L516" s="8">
        <f>('DGL 4'!$P$11/'DGL 4'!$B$26)*(1-EXP(-'DGL 4'!$B$26*D516)) + ('DGL 4'!$P$12/'DGL 4'!$B$27)*(1-EXP(-'DGL 4'!$B$27*D516))+ ('DGL 4'!$P$13/'DGL 4'!$B$28)*(1-EXP(-'DGL 4'!$B$28*D516))</f>
        <v>15004.684040117398</v>
      </c>
      <c r="M516" s="21">
        <f>(L516+Systeme!$S$17)/Systeme!$S$14</f>
        <v>7.5023420200586992</v>
      </c>
      <c r="O516" s="8">
        <f>('DGL 4'!$P$15/'DGL 4'!$B$26)*(1-EXP(-'DGL 4'!$B$26*D516)) + ('DGL 4'!$P$16/'DGL 4'!$B$27)*(1-EXP(-'DGL 4'!$B$27*D516))+ ('DGL 4'!$P$17/'DGL 4'!$B$28)*(1-EXP(-'DGL 4'!$B$28*D516))</f>
        <v>165533.07514003009</v>
      </c>
      <c r="P516" s="21">
        <f>(O516+Systeme!$AA$17)/Systeme!$AA$14</f>
        <v>82.766537570015046</v>
      </c>
    </row>
    <row r="517" spans="1:16" x14ac:dyDescent="0.25">
      <c r="A517" s="4">
        <f t="shared" ref="A517:A580" si="8">A516+1</f>
        <v>515</v>
      </c>
      <c r="D517" s="19">
        <f>A517*0.001 *Systeme!$G$4</f>
        <v>51.5</v>
      </c>
      <c r="F517" s="8">
        <f>('DGL 4'!$P$3/'DGL 4'!$B$26)*(1-EXP(-'DGL 4'!$B$26*D517)) + ('DGL 4'!$P$4/'DGL 4'!$B$27)*(1-EXP(-'DGL 4'!$B$27*D517))+ ('DGL 4'!$P$5/'DGL 4'!$B$28)*(1-EXP(-'DGL 4'!$B$28*D517))</f>
        <v>-196432.08933990312</v>
      </c>
      <c r="G517" s="21">
        <f>(F517+Systeme!$C$17)/Systeme!$C$14</f>
        <v>1.7839553300484403</v>
      </c>
      <c r="I517" s="8">
        <f>('DGL 4'!$P$7/'DGL 4'!$B$26)*(1-EXP(-'DGL 4'!$B$26*D517)) + ('DGL 4'!$P$8/'DGL 4'!$B$27)*(1-EXP(-'DGL 4'!$B$27*D517))+ ('DGL 4'!$P$9/'DGL 4'!$B$28)*(1-EXP(-'DGL 4'!$B$28*D517))</f>
        <v>15807.554390093224</v>
      </c>
      <c r="J517" s="21">
        <f>(I517+Systeme!$K$17)/Systeme!$K$14</f>
        <v>7.9037771950466125</v>
      </c>
      <c r="L517" s="8">
        <f>('DGL 4'!$P$11/'DGL 4'!$B$26)*(1-EXP(-'DGL 4'!$B$26*D517)) + ('DGL 4'!$P$12/'DGL 4'!$B$27)*(1-EXP(-'DGL 4'!$B$27*D517))+ ('DGL 4'!$P$13/'DGL 4'!$B$28)*(1-EXP(-'DGL 4'!$B$28*D517))</f>
        <v>14941.744427878963</v>
      </c>
      <c r="M517" s="21">
        <f>(L517+Systeme!$S$17)/Systeme!$S$14</f>
        <v>7.4708722139394812</v>
      </c>
      <c r="O517" s="8">
        <f>('DGL 4'!$P$15/'DGL 4'!$B$26)*(1-EXP(-'DGL 4'!$B$26*D517)) + ('DGL 4'!$P$16/'DGL 4'!$B$27)*(1-EXP(-'DGL 4'!$B$27*D517))+ ('DGL 4'!$P$17/'DGL 4'!$B$28)*(1-EXP(-'DGL 4'!$B$28*D517))</f>
        <v>165682.79052193099</v>
      </c>
      <c r="P517" s="21">
        <f>(O517+Systeme!$AA$17)/Systeme!$AA$14</f>
        <v>82.841395260965498</v>
      </c>
    </row>
    <row r="518" spans="1:16" x14ac:dyDescent="0.25">
      <c r="A518" s="4">
        <f t="shared" si="8"/>
        <v>516</v>
      </c>
      <c r="D518" s="19">
        <f>A518*0.001 *Systeme!$G$4</f>
        <v>51.6</v>
      </c>
      <c r="F518" s="8">
        <f>('DGL 4'!$P$3/'DGL 4'!$B$26)*(1-EXP(-'DGL 4'!$B$26*D518)) + ('DGL 4'!$P$4/'DGL 4'!$B$27)*(1-EXP(-'DGL 4'!$B$27*D518))+ ('DGL 4'!$P$5/'DGL 4'!$B$28)*(1-EXP(-'DGL 4'!$B$28*D518))</f>
        <v>-196451.89506584732</v>
      </c>
      <c r="G518" s="21">
        <f>(F518+Systeme!$C$17)/Systeme!$C$14</f>
        <v>1.7740524670763407</v>
      </c>
      <c r="I518" s="8">
        <f>('DGL 4'!$P$7/'DGL 4'!$B$26)*(1-EXP(-'DGL 4'!$B$26*D518)) + ('DGL 4'!$P$8/'DGL 4'!$B$27)*(1-EXP(-'DGL 4'!$B$27*D518))+ ('DGL 4'!$P$9/'DGL 4'!$B$28)*(1-EXP(-'DGL 4'!$B$28*D518))</f>
        <v>15740.97330348863</v>
      </c>
      <c r="J518" s="21">
        <f>(I518+Systeme!$K$17)/Systeme!$K$14</f>
        <v>7.8704866517443151</v>
      </c>
      <c r="L518" s="8">
        <f>('DGL 4'!$P$11/'DGL 4'!$B$26)*(1-EXP(-'DGL 4'!$B$26*D518)) + ('DGL 4'!$P$12/'DGL 4'!$B$27)*(1-EXP(-'DGL 4'!$B$27*D518))+ ('DGL 4'!$P$13/'DGL 4'!$B$28)*(1-EXP(-'DGL 4'!$B$28*D518))</f>
        <v>14879.044072784134</v>
      </c>
      <c r="M518" s="21">
        <f>(L518+Systeme!$S$17)/Systeme!$S$14</f>
        <v>7.4395220363920673</v>
      </c>
      <c r="O518" s="8">
        <f>('DGL 4'!$P$15/'DGL 4'!$B$26)*(1-EXP(-'DGL 4'!$B$26*D518)) + ('DGL 4'!$P$16/'DGL 4'!$B$27)*(1-EXP(-'DGL 4'!$B$27*D518))+ ('DGL 4'!$P$17/'DGL 4'!$B$28)*(1-EXP(-'DGL 4'!$B$28*D518))</f>
        <v>165831.87768957452</v>
      </c>
      <c r="P518" s="21">
        <f>(O518+Systeme!$AA$17)/Systeme!$AA$14</f>
        <v>82.915938844787263</v>
      </c>
    </row>
    <row r="519" spans="1:16" x14ac:dyDescent="0.25">
      <c r="A519" s="4">
        <f t="shared" si="8"/>
        <v>517</v>
      </c>
      <c r="D519" s="19">
        <f>A519*0.001 *Systeme!$G$4</f>
        <v>51.7</v>
      </c>
      <c r="F519" s="8">
        <f>('DGL 4'!$P$3/'DGL 4'!$B$26)*(1-EXP(-'DGL 4'!$B$26*D519)) + ('DGL 4'!$P$4/'DGL 4'!$B$27)*(1-EXP(-'DGL 4'!$B$27*D519))+ ('DGL 4'!$P$5/'DGL 4'!$B$28)*(1-EXP(-'DGL 4'!$B$28*D519))</f>
        <v>-196471.56984305943</v>
      </c>
      <c r="G519" s="21">
        <f>(F519+Systeme!$C$17)/Systeme!$C$14</f>
        <v>1.7642150784702826</v>
      </c>
      <c r="I519" s="8">
        <f>('DGL 4'!$P$7/'DGL 4'!$B$26)*(1-EXP(-'DGL 4'!$B$26*D519)) + ('DGL 4'!$P$8/'DGL 4'!$B$27)*(1-EXP(-'DGL 4'!$B$27*D519))+ ('DGL 4'!$P$9/'DGL 4'!$B$28)*(1-EXP(-'DGL 4'!$B$28*D519))</f>
        <v>15674.64846009537</v>
      </c>
      <c r="J519" s="21">
        <f>(I519+Systeme!$K$17)/Systeme!$K$14</f>
        <v>7.8373242300476846</v>
      </c>
      <c r="L519" s="8">
        <f>('DGL 4'!$P$11/'DGL 4'!$B$26)*(1-EXP(-'DGL 4'!$B$26*D519)) + ('DGL 4'!$P$12/'DGL 4'!$B$27)*(1-EXP(-'DGL 4'!$B$27*D519))+ ('DGL 4'!$P$13/'DGL 4'!$B$28)*(1-EXP(-'DGL 4'!$B$28*D519))</f>
        <v>14816.582350489247</v>
      </c>
      <c r="M519" s="21">
        <f>(L519+Systeme!$S$17)/Systeme!$S$14</f>
        <v>7.4082911752446234</v>
      </c>
      <c r="O519" s="8">
        <f>('DGL 4'!$P$15/'DGL 4'!$B$26)*(1-EXP(-'DGL 4'!$B$26*D519)) + ('DGL 4'!$P$16/'DGL 4'!$B$27)*(1-EXP(-'DGL 4'!$B$27*D519))+ ('DGL 4'!$P$17/'DGL 4'!$B$28)*(1-EXP(-'DGL 4'!$B$28*D519))</f>
        <v>165980.33903247485</v>
      </c>
      <c r="P519" s="21">
        <f>(O519+Systeme!$AA$17)/Systeme!$AA$14</f>
        <v>82.99016951623743</v>
      </c>
    </row>
    <row r="520" spans="1:16" x14ac:dyDescent="0.25">
      <c r="A520" s="4">
        <f t="shared" si="8"/>
        <v>518</v>
      </c>
      <c r="D520" s="19">
        <f>A520*0.001 *Systeme!$G$4</f>
        <v>51.800000000000004</v>
      </c>
      <c r="F520" s="8">
        <f>('DGL 4'!$P$3/'DGL 4'!$B$26)*(1-EXP(-'DGL 4'!$B$26*D520)) + ('DGL 4'!$P$4/'DGL 4'!$B$27)*(1-EXP(-'DGL 4'!$B$27*D520))+ ('DGL 4'!$P$5/'DGL 4'!$B$28)*(1-EXP(-'DGL 4'!$B$28*D520))</f>
        <v>-196491.1147198879</v>
      </c>
      <c r="G520" s="21">
        <f>(F520+Systeme!$C$17)/Systeme!$C$14</f>
        <v>1.7544426400560478</v>
      </c>
      <c r="I520" s="8">
        <f>('DGL 4'!$P$7/'DGL 4'!$B$26)*(1-EXP(-'DGL 4'!$B$26*D520)) + ('DGL 4'!$P$8/'DGL 4'!$B$27)*(1-EXP(-'DGL 4'!$B$27*D520))+ ('DGL 4'!$P$9/'DGL 4'!$B$28)*(1-EXP(-'DGL 4'!$B$28*D520))</f>
        <v>15608.579151336162</v>
      </c>
      <c r="J520" s="21">
        <f>(I520+Systeme!$K$17)/Systeme!$K$14</f>
        <v>7.804289575668081</v>
      </c>
      <c r="L520" s="8">
        <f>('DGL 4'!$P$11/'DGL 4'!$B$26)*(1-EXP(-'DGL 4'!$B$26*D520)) + ('DGL 4'!$P$12/'DGL 4'!$B$27)*(1-EXP(-'DGL 4'!$B$27*D520))+ ('DGL 4'!$P$13/'DGL 4'!$B$28)*(1-EXP(-'DGL 4'!$B$28*D520))</f>
        <v>14754.35863465938</v>
      </c>
      <c r="M520" s="21">
        <f>(L520+Systeme!$S$17)/Systeme!$S$14</f>
        <v>7.3771793173296905</v>
      </c>
      <c r="O520" s="8">
        <f>('DGL 4'!$P$15/'DGL 4'!$B$26)*(1-EXP(-'DGL 4'!$B$26*D520)) + ('DGL 4'!$P$16/'DGL 4'!$B$27)*(1-EXP(-'DGL 4'!$B$27*D520))+ ('DGL 4'!$P$17/'DGL 4'!$B$28)*(1-EXP(-'DGL 4'!$B$28*D520))</f>
        <v>166128.17693389236</v>
      </c>
      <c r="P520" s="21">
        <f>(O520+Systeme!$AA$17)/Systeme!$AA$14</f>
        <v>83.064088466946174</v>
      </c>
    </row>
    <row r="521" spans="1:16" x14ac:dyDescent="0.25">
      <c r="A521" s="4">
        <f t="shared" si="8"/>
        <v>519</v>
      </c>
      <c r="D521" s="19">
        <f>A521*0.001 *Systeme!$G$4</f>
        <v>51.9</v>
      </c>
      <c r="F521" s="8">
        <f>('DGL 4'!$P$3/'DGL 4'!$B$26)*(1-EXP(-'DGL 4'!$B$26*D521)) + ('DGL 4'!$P$4/'DGL 4'!$B$27)*(1-EXP(-'DGL 4'!$B$27*D521))+ ('DGL 4'!$P$5/'DGL 4'!$B$28)*(1-EXP(-'DGL 4'!$B$28*D521))</f>
        <v>-196510.53073495562</v>
      </c>
      <c r="G521" s="21">
        <f>(F521+Systeme!$C$17)/Systeme!$C$14</f>
        <v>1.744734632522188</v>
      </c>
      <c r="I521" s="8">
        <f>('DGL 4'!$P$7/'DGL 4'!$B$26)*(1-EXP(-'DGL 4'!$B$26*D521)) + ('DGL 4'!$P$8/'DGL 4'!$B$27)*(1-EXP(-'DGL 4'!$B$27*D521))+ ('DGL 4'!$P$9/'DGL 4'!$B$28)*(1-EXP(-'DGL 4'!$B$28*D521))</f>
        <v>15542.764667112118</v>
      </c>
      <c r="J521" s="21">
        <f>(I521+Systeme!$K$17)/Systeme!$K$14</f>
        <v>7.7713823335560592</v>
      </c>
      <c r="L521" s="8">
        <f>('DGL 4'!$P$11/'DGL 4'!$B$26)*(1-EXP(-'DGL 4'!$B$26*D521)) + ('DGL 4'!$P$12/'DGL 4'!$B$27)*(1-EXP(-'DGL 4'!$B$27*D521))+ ('DGL 4'!$P$13/'DGL 4'!$B$28)*(1-EXP(-'DGL 4'!$B$28*D521))</f>
        <v>14692.372297029273</v>
      </c>
      <c r="M521" s="21">
        <f>(L521+Systeme!$S$17)/Systeme!$S$14</f>
        <v>7.3461861485146365</v>
      </c>
      <c r="O521" s="8">
        <f>('DGL 4'!$P$15/'DGL 4'!$B$26)*(1-EXP(-'DGL 4'!$B$26*D521)) + ('DGL 4'!$P$16/'DGL 4'!$B$27)*(1-EXP(-'DGL 4'!$B$27*D521))+ ('DGL 4'!$P$17/'DGL 4'!$B$28)*(1-EXP(-'DGL 4'!$B$28*D521))</f>
        <v>166275.39377081429</v>
      </c>
      <c r="P521" s="21">
        <f>(O521+Systeme!$AA$17)/Systeme!$AA$14</f>
        <v>83.137696885407152</v>
      </c>
    </row>
    <row r="522" spans="1:16" x14ac:dyDescent="0.25">
      <c r="A522" s="4">
        <f t="shared" si="8"/>
        <v>520</v>
      </c>
      <c r="D522" s="19">
        <f>A522*0.001 *Systeme!$G$4</f>
        <v>52</v>
      </c>
      <c r="F522" s="8">
        <f>('DGL 4'!$P$3/'DGL 4'!$B$26)*(1-EXP(-'DGL 4'!$B$26*D522)) + ('DGL 4'!$P$4/'DGL 4'!$B$27)*(1-EXP(-'DGL 4'!$B$27*D522))+ ('DGL 4'!$P$5/'DGL 4'!$B$28)*(1-EXP(-'DGL 4'!$B$28*D522))</f>
        <v>-196529.81891725835</v>
      </c>
      <c r="G522" s="21">
        <f>(F522+Systeme!$C$17)/Systeme!$C$14</f>
        <v>1.7350905413708242</v>
      </c>
      <c r="I522" s="8">
        <f>('DGL 4'!$P$7/'DGL 4'!$B$26)*(1-EXP(-'DGL 4'!$B$26*D522)) + ('DGL 4'!$P$8/'DGL 4'!$B$27)*(1-EXP(-'DGL 4'!$B$27*D522))+ ('DGL 4'!$P$9/'DGL 4'!$B$28)*(1-EXP(-'DGL 4'!$B$28*D522))</f>
        <v>15477.204295860254</v>
      </c>
      <c r="J522" s="21">
        <f>(I522+Systeme!$K$17)/Systeme!$K$14</f>
        <v>7.738602147930127</v>
      </c>
      <c r="L522" s="8">
        <f>('DGL 4'!$P$11/'DGL 4'!$B$26)*(1-EXP(-'DGL 4'!$B$26*D522)) + ('DGL 4'!$P$12/'DGL 4'!$B$27)*(1-EXP(-'DGL 4'!$B$27*D522))+ ('DGL 4'!$P$13/'DGL 4'!$B$28)*(1-EXP(-'DGL 4'!$B$28*D522))</f>
        <v>14630.622707462928</v>
      </c>
      <c r="M522" s="21">
        <f>(L522+Systeme!$S$17)/Systeme!$S$14</f>
        <v>7.315311353731464</v>
      </c>
      <c r="O522" s="8">
        <f>('DGL 4'!$P$15/'DGL 4'!$B$26)*(1-EXP(-'DGL 4'!$B$26*D522)) + ('DGL 4'!$P$16/'DGL 4'!$B$27)*(1-EXP(-'DGL 4'!$B$27*D522))+ ('DGL 4'!$P$17/'DGL 4'!$B$28)*(1-EXP(-'DGL 4'!$B$28*D522))</f>
        <v>166421.99191393532</v>
      </c>
      <c r="P522" s="21">
        <f>(O522+Systeme!$AA$17)/Systeme!$AA$14</f>
        <v>83.21099595696765</v>
      </c>
    </row>
    <row r="523" spans="1:16" x14ac:dyDescent="0.25">
      <c r="A523" s="4">
        <f t="shared" si="8"/>
        <v>521</v>
      </c>
      <c r="D523" s="19">
        <f>A523*0.001 *Systeme!$G$4</f>
        <v>52.1</v>
      </c>
      <c r="F523" s="8">
        <f>('DGL 4'!$P$3/'DGL 4'!$B$26)*(1-EXP(-'DGL 4'!$B$26*D523)) + ('DGL 4'!$P$4/'DGL 4'!$B$27)*(1-EXP(-'DGL 4'!$B$27*D523))+ ('DGL 4'!$P$5/'DGL 4'!$B$28)*(1-EXP(-'DGL 4'!$B$28*D523))</f>
        <v>-196548.980286262</v>
      </c>
      <c r="G523" s="21">
        <f>(F523+Systeme!$C$17)/Systeme!$C$14</f>
        <v>1.725509856869001</v>
      </c>
      <c r="I523" s="8">
        <f>('DGL 4'!$P$7/'DGL 4'!$B$26)*(1-EXP(-'DGL 4'!$B$26*D523)) + ('DGL 4'!$P$8/'DGL 4'!$B$27)*(1-EXP(-'DGL 4'!$B$27*D523))+ ('DGL 4'!$P$9/'DGL 4'!$B$28)*(1-EXP(-'DGL 4'!$B$28*D523))</f>
        <v>15411.897324609949</v>
      </c>
      <c r="J523" s="21">
        <f>(I523+Systeme!$K$17)/Systeme!$K$14</f>
        <v>7.7059486623049747</v>
      </c>
      <c r="L523" s="8">
        <f>('DGL 4'!$P$11/'DGL 4'!$B$26)*(1-EXP(-'DGL 4'!$B$26*D523)) + ('DGL 4'!$P$12/'DGL 4'!$B$27)*(1-EXP(-'DGL 4'!$B$27*D523))+ ('DGL 4'!$P$13/'DGL 4'!$B$28)*(1-EXP(-'DGL 4'!$B$28*D523))</f>
        <v>14569.109234012518</v>
      </c>
      <c r="M523" s="21">
        <f>(L523+Systeme!$S$17)/Systeme!$S$14</f>
        <v>7.2845546170062585</v>
      </c>
      <c r="O523" s="8">
        <f>('DGL 4'!$P$15/'DGL 4'!$B$26)*(1-EXP(-'DGL 4'!$B$26*D523)) + ('DGL 4'!$P$16/'DGL 4'!$B$27)*(1-EXP(-'DGL 4'!$B$27*D523))+ ('DGL 4'!$P$17/'DGL 4'!$B$28)*(1-EXP(-'DGL 4'!$B$28*D523))</f>
        <v>166567.97372763962</v>
      </c>
      <c r="P523" s="21">
        <f>(O523+Systeme!$AA$17)/Systeme!$AA$14</f>
        <v>83.283986863819806</v>
      </c>
    </row>
    <row r="524" spans="1:16" x14ac:dyDescent="0.25">
      <c r="A524" s="4">
        <f t="shared" si="8"/>
        <v>522</v>
      </c>
      <c r="D524" s="19">
        <f>A524*0.001 *Systeme!$G$4</f>
        <v>52.2</v>
      </c>
      <c r="F524" s="8">
        <f>('DGL 4'!$P$3/'DGL 4'!$B$26)*(1-EXP(-'DGL 4'!$B$26*D524)) + ('DGL 4'!$P$4/'DGL 4'!$B$27)*(1-EXP(-'DGL 4'!$B$27*D524))+ ('DGL 4'!$P$5/'DGL 4'!$B$28)*(1-EXP(-'DGL 4'!$B$28*D524))</f>
        <v>-196568.01585199853</v>
      </c>
      <c r="G524" s="21">
        <f>(F524+Systeme!$C$17)/Systeme!$C$14</f>
        <v>1.7159920740007364</v>
      </c>
      <c r="I524" s="8">
        <f>('DGL 4'!$P$7/'DGL 4'!$B$26)*(1-EXP(-'DGL 4'!$B$26*D524)) + ('DGL 4'!$P$8/'DGL 4'!$B$27)*(1-EXP(-'DGL 4'!$B$27*D524))+ ('DGL 4'!$P$9/'DGL 4'!$B$28)*(1-EXP(-'DGL 4'!$B$28*D524))</f>
        <v>15346.843039039144</v>
      </c>
      <c r="J524" s="21">
        <f>(I524+Systeme!$K$17)/Systeme!$K$14</f>
        <v>7.6734215195195716</v>
      </c>
      <c r="L524" s="8">
        <f>('DGL 4'!$P$11/'DGL 4'!$B$26)*(1-EXP(-'DGL 4'!$B$26*D524)) + ('DGL 4'!$P$12/'DGL 4'!$B$27)*(1-EXP(-'DGL 4'!$B$27*D524))+ ('DGL 4'!$P$13/'DGL 4'!$B$28)*(1-EXP(-'DGL 4'!$B$28*D524))</f>
        <v>14507.831242976594</v>
      </c>
      <c r="M524" s="21">
        <f>(L524+Systeme!$S$17)/Systeme!$S$14</f>
        <v>7.2539156214882965</v>
      </c>
      <c r="O524" s="8">
        <f>('DGL 4'!$P$15/'DGL 4'!$B$26)*(1-EXP(-'DGL 4'!$B$26*D524)) + ('DGL 4'!$P$16/'DGL 4'!$B$27)*(1-EXP(-'DGL 4'!$B$27*D524))+ ('DGL 4'!$P$17/'DGL 4'!$B$28)*(1-EXP(-'DGL 4'!$B$28*D524))</f>
        <v>166713.34156998282</v>
      </c>
      <c r="P524" s="21">
        <f>(O524+Systeme!$AA$17)/Systeme!$AA$14</f>
        <v>83.356670784991408</v>
      </c>
    </row>
    <row r="525" spans="1:16" x14ac:dyDescent="0.25">
      <c r="A525" s="4">
        <f t="shared" si="8"/>
        <v>523</v>
      </c>
      <c r="D525" s="19">
        <f>A525*0.001 *Systeme!$G$4</f>
        <v>52.300000000000004</v>
      </c>
      <c r="F525" s="8">
        <f>('DGL 4'!$P$3/'DGL 4'!$B$26)*(1-EXP(-'DGL 4'!$B$26*D525)) + ('DGL 4'!$P$4/'DGL 4'!$B$27)*(1-EXP(-'DGL 4'!$B$27*D525))+ ('DGL 4'!$P$5/'DGL 4'!$B$28)*(1-EXP(-'DGL 4'!$B$28*D525))</f>
        <v>-196586.92661516147</v>
      </c>
      <c r="G525" s="21">
        <f>(F525+Systeme!$C$17)/Systeme!$C$14</f>
        <v>1.706536692419264</v>
      </c>
      <c r="I525" s="8">
        <f>('DGL 4'!$P$7/'DGL 4'!$B$26)*(1-EXP(-'DGL 4'!$B$26*D525)) + ('DGL 4'!$P$8/'DGL 4'!$B$27)*(1-EXP(-'DGL 4'!$B$27*D525))+ ('DGL 4'!$P$9/'DGL 4'!$B$28)*(1-EXP(-'DGL 4'!$B$28*D525))</f>
        <v>15282.040723529208</v>
      </c>
      <c r="J525" s="21">
        <f>(I525+Systeme!$K$17)/Systeme!$K$14</f>
        <v>7.6410203617646042</v>
      </c>
      <c r="L525" s="8">
        <f>('DGL 4'!$P$11/'DGL 4'!$B$26)*(1-EXP(-'DGL 4'!$B$26*D525)) + ('DGL 4'!$P$12/'DGL 4'!$B$27)*(1-EXP(-'DGL 4'!$B$27*D525))+ ('DGL 4'!$P$13/'DGL 4'!$B$28)*(1-EXP(-'DGL 4'!$B$28*D525))</f>
        <v>14446.788098957535</v>
      </c>
      <c r="M525" s="21">
        <f>(L525+Systeme!$S$17)/Systeme!$S$14</f>
        <v>7.2233940494787676</v>
      </c>
      <c r="O525" s="8">
        <f>('DGL 4'!$P$15/'DGL 4'!$B$26)*(1-EXP(-'DGL 4'!$B$26*D525)) + ('DGL 4'!$P$16/'DGL 4'!$B$27)*(1-EXP(-'DGL 4'!$B$27*D525))+ ('DGL 4'!$P$17/'DGL 4'!$B$28)*(1-EXP(-'DGL 4'!$B$28*D525))</f>
        <v>166858.09779267482</v>
      </c>
      <c r="P525" s="21">
        <f>(O525+Systeme!$AA$17)/Systeme!$AA$14</f>
        <v>83.429048896337406</v>
      </c>
    </row>
    <row r="526" spans="1:16" x14ac:dyDescent="0.25">
      <c r="A526" s="4">
        <f t="shared" si="8"/>
        <v>524</v>
      </c>
      <c r="D526" s="19">
        <f>A526*0.001 *Systeme!$G$4</f>
        <v>52.400000000000006</v>
      </c>
      <c r="F526" s="8">
        <f>('DGL 4'!$P$3/'DGL 4'!$B$26)*(1-EXP(-'DGL 4'!$B$26*D526)) + ('DGL 4'!$P$4/'DGL 4'!$B$27)*(1-EXP(-'DGL 4'!$B$27*D526))+ ('DGL 4'!$P$5/'DGL 4'!$B$28)*(1-EXP(-'DGL 4'!$B$28*D526))</f>
        <v>-196605.71356719988</v>
      </c>
      <c r="G526" s="21">
        <f>(F526+Systeme!$C$17)/Systeme!$C$14</f>
        <v>1.6971432164000579</v>
      </c>
      <c r="I526" s="8">
        <f>('DGL 4'!$P$7/'DGL 4'!$B$26)*(1-EXP(-'DGL 4'!$B$26*D526)) + ('DGL 4'!$P$8/'DGL 4'!$B$27)*(1-EXP(-'DGL 4'!$B$27*D526))+ ('DGL 4'!$P$9/'DGL 4'!$B$28)*(1-EXP(-'DGL 4'!$B$28*D526))</f>
        <v>15217.489661219268</v>
      </c>
      <c r="J526" s="21">
        <f>(I526+Systeme!$K$17)/Systeme!$K$14</f>
        <v>7.6087448306096341</v>
      </c>
      <c r="L526" s="8">
        <f>('DGL 4'!$P$11/'DGL 4'!$B$26)*(1-EXP(-'DGL 4'!$B$26*D526)) + ('DGL 4'!$P$12/'DGL 4'!$B$27)*(1-EXP(-'DGL 4'!$B$27*D526))+ ('DGL 4'!$P$13/'DGL 4'!$B$28)*(1-EXP(-'DGL 4'!$B$28*D526))</f>
        <v>14385.979164917866</v>
      </c>
      <c r="M526" s="21">
        <f>(L526+Systeme!$S$17)/Systeme!$S$14</f>
        <v>7.1929895824589334</v>
      </c>
      <c r="O526" s="8">
        <f>('DGL 4'!$P$15/'DGL 4'!$B$26)*(1-EXP(-'DGL 4'!$B$26*D526)) + ('DGL 4'!$P$16/'DGL 4'!$B$27)*(1-EXP(-'DGL 4'!$B$27*D526))+ ('DGL 4'!$P$17/'DGL 4'!$B$28)*(1-EXP(-'DGL 4'!$B$28*D526))</f>
        <v>167002.24474106281</v>
      </c>
      <c r="P526" s="21">
        <f>(O526+Systeme!$AA$17)/Systeme!$AA$14</f>
        <v>83.501122370531405</v>
      </c>
    </row>
    <row r="527" spans="1:16" x14ac:dyDescent="0.25">
      <c r="A527" s="4">
        <f t="shared" si="8"/>
        <v>525</v>
      </c>
      <c r="D527" s="19">
        <f>A527*0.001 *Systeme!$G$4</f>
        <v>52.5</v>
      </c>
      <c r="F527" s="8">
        <f>('DGL 4'!$P$3/'DGL 4'!$B$26)*(1-EXP(-'DGL 4'!$B$26*D527)) + ('DGL 4'!$P$4/'DGL 4'!$B$27)*(1-EXP(-'DGL 4'!$B$27*D527))+ ('DGL 4'!$P$5/'DGL 4'!$B$28)*(1-EXP(-'DGL 4'!$B$28*D527))</f>
        <v>-196624.3776904117</v>
      </c>
      <c r="G527" s="21">
        <f>(F527+Systeme!$C$17)/Systeme!$C$14</f>
        <v>1.6878111547941517</v>
      </c>
      <c r="I527" s="8">
        <f>('DGL 4'!$P$7/'DGL 4'!$B$26)*(1-EXP(-'DGL 4'!$B$26*D527)) + ('DGL 4'!$P$8/'DGL 4'!$B$27)*(1-EXP(-'DGL 4'!$B$27*D527))+ ('DGL 4'!$P$9/'DGL 4'!$B$28)*(1-EXP(-'DGL 4'!$B$28*D527))</f>
        <v>15153.189134059852</v>
      </c>
      <c r="J527" s="21">
        <f>(I527+Systeme!$K$17)/Systeme!$K$14</f>
        <v>7.5765945670299262</v>
      </c>
      <c r="L527" s="8">
        <f>('DGL 4'!$P$11/'DGL 4'!$B$26)*(1-EXP(-'DGL 4'!$B$26*D527)) + ('DGL 4'!$P$12/'DGL 4'!$B$27)*(1-EXP(-'DGL 4'!$B$27*D527))+ ('DGL 4'!$P$13/'DGL 4'!$B$28)*(1-EXP(-'DGL 4'!$B$28*D527))</f>
        <v>14325.403802236135</v>
      </c>
      <c r="M527" s="21">
        <f>(L527+Systeme!$S$17)/Systeme!$S$14</f>
        <v>7.1627019011180675</v>
      </c>
      <c r="O527" s="8">
        <f>('DGL 4'!$P$15/'DGL 4'!$B$26)*(1-EXP(-'DGL 4'!$B$26*D527)) + ('DGL 4'!$P$16/'DGL 4'!$B$27)*(1-EXP(-'DGL 4'!$B$27*D527))+ ('DGL 4'!$P$17/'DGL 4'!$B$28)*(1-EXP(-'DGL 4'!$B$28*D527))</f>
        <v>167145.7847541158</v>
      </c>
      <c r="P527" s="21">
        <f>(O527+Systeme!$AA$17)/Systeme!$AA$14</f>
        <v>83.572892377057897</v>
      </c>
    </row>
    <row r="528" spans="1:16" x14ac:dyDescent="0.25">
      <c r="A528" s="4">
        <f t="shared" si="8"/>
        <v>526</v>
      </c>
      <c r="D528" s="19">
        <f>A528*0.001 *Systeme!$G$4</f>
        <v>52.6</v>
      </c>
      <c r="F528" s="8">
        <f>('DGL 4'!$P$3/'DGL 4'!$B$26)*(1-EXP(-'DGL 4'!$B$26*D528)) + ('DGL 4'!$P$4/'DGL 4'!$B$27)*(1-EXP(-'DGL 4'!$B$27*D528))+ ('DGL 4'!$P$5/'DGL 4'!$B$28)*(1-EXP(-'DGL 4'!$B$28*D528))</f>
        <v>-196642.91995803581</v>
      </c>
      <c r="G528" s="21">
        <f>(F528+Systeme!$C$17)/Systeme!$C$14</f>
        <v>1.6785400209820946</v>
      </c>
      <c r="I528" s="8">
        <f>('DGL 4'!$P$7/'DGL 4'!$B$26)*(1-EXP(-'DGL 4'!$B$26*D528)) + ('DGL 4'!$P$8/'DGL 4'!$B$27)*(1-EXP(-'DGL 4'!$B$27*D528))+ ('DGL 4'!$P$9/'DGL 4'!$B$28)*(1-EXP(-'DGL 4'!$B$28*D528))</f>
        <v>15089.138422865624</v>
      </c>
      <c r="J528" s="21">
        <f>(I528+Systeme!$K$17)/Systeme!$K$14</f>
        <v>7.5445692114328118</v>
      </c>
      <c r="L528" s="8">
        <f>('DGL 4'!$P$11/'DGL 4'!$B$26)*(1-EXP(-'DGL 4'!$B$26*D528)) + ('DGL 4'!$P$12/'DGL 4'!$B$27)*(1-EXP(-'DGL 4'!$B$27*D528))+ ('DGL 4'!$P$13/'DGL 4'!$B$28)*(1-EXP(-'DGL 4'!$B$28*D528))</f>
        <v>14265.061370761978</v>
      </c>
      <c r="M528" s="21">
        <f>(L528+Systeme!$S$17)/Systeme!$S$14</f>
        <v>7.1325306853809884</v>
      </c>
      <c r="O528" s="8">
        <f>('DGL 4'!$P$15/'DGL 4'!$B$26)*(1-EXP(-'DGL 4'!$B$26*D528)) + ('DGL 4'!$P$16/'DGL 4'!$B$27)*(1-EXP(-'DGL 4'!$B$27*D528))+ ('DGL 4'!$P$17/'DGL 4'!$B$28)*(1-EXP(-'DGL 4'!$B$28*D528))</f>
        <v>167288.7201644083</v>
      </c>
      <c r="P528" s="21">
        <f>(O528+Systeme!$AA$17)/Systeme!$AA$14</f>
        <v>83.644360082204145</v>
      </c>
    </row>
    <row r="529" spans="1:16" x14ac:dyDescent="0.25">
      <c r="A529" s="4">
        <f t="shared" si="8"/>
        <v>527</v>
      </c>
      <c r="D529" s="19">
        <f>A529*0.001 *Systeme!$G$4</f>
        <v>52.7</v>
      </c>
      <c r="F529" s="8">
        <f>('DGL 4'!$P$3/'DGL 4'!$B$26)*(1-EXP(-'DGL 4'!$B$26*D529)) + ('DGL 4'!$P$4/'DGL 4'!$B$27)*(1-EXP(-'DGL 4'!$B$27*D529))+ ('DGL 4'!$P$5/'DGL 4'!$B$28)*(1-EXP(-'DGL 4'!$B$28*D529))</f>
        <v>-196661.34133434342</v>
      </c>
      <c r="G529" s="21">
        <f>(F529+Systeme!$C$17)/Systeme!$C$14</f>
        <v>1.669329332828289</v>
      </c>
      <c r="I529" s="8">
        <f>('DGL 4'!$P$7/'DGL 4'!$B$26)*(1-EXP(-'DGL 4'!$B$26*D529)) + ('DGL 4'!$P$8/'DGL 4'!$B$27)*(1-EXP(-'DGL 4'!$B$27*D529))+ ('DGL 4'!$P$9/'DGL 4'!$B$28)*(1-EXP(-'DGL 4'!$B$28*D529))</f>
        <v>15025.336807367479</v>
      </c>
      <c r="J529" s="21">
        <f>(I529+Systeme!$K$17)/Systeme!$K$14</f>
        <v>7.5126684036837394</v>
      </c>
      <c r="L529" s="8">
        <f>('DGL 4'!$P$11/'DGL 4'!$B$26)*(1-EXP(-'DGL 4'!$B$26*D529)) + ('DGL 4'!$P$12/'DGL 4'!$B$27)*(1-EXP(-'DGL 4'!$B$27*D529))+ ('DGL 4'!$P$13/'DGL 4'!$B$28)*(1-EXP(-'DGL 4'!$B$28*D529))</f>
        <v>14204.951228870195</v>
      </c>
      <c r="M529" s="21">
        <f>(L529+Systeme!$S$17)/Systeme!$S$14</f>
        <v>7.1024756144350976</v>
      </c>
      <c r="O529" s="8">
        <f>('DGL 4'!$P$15/'DGL 4'!$B$26)*(1-EXP(-'DGL 4'!$B$26*D529)) + ('DGL 4'!$P$16/'DGL 4'!$B$27)*(1-EXP(-'DGL 4'!$B$27*D529))+ ('DGL 4'!$P$17/'DGL 4'!$B$28)*(1-EXP(-'DGL 4'!$B$28*D529))</f>
        <v>167431.05329810578</v>
      </c>
      <c r="P529" s="21">
        <f>(O529+Systeme!$AA$17)/Systeme!$AA$14</f>
        <v>83.71552664905289</v>
      </c>
    </row>
    <row r="530" spans="1:16" x14ac:dyDescent="0.25">
      <c r="A530" s="4">
        <f t="shared" si="8"/>
        <v>528</v>
      </c>
      <c r="D530" s="19">
        <f>A530*0.001 *Systeme!$G$4</f>
        <v>52.800000000000004</v>
      </c>
      <c r="F530" s="8">
        <f>('DGL 4'!$P$3/'DGL 4'!$B$26)*(1-EXP(-'DGL 4'!$B$26*D530)) + ('DGL 4'!$P$4/'DGL 4'!$B$27)*(1-EXP(-'DGL 4'!$B$27*D530))+ ('DGL 4'!$P$5/'DGL 4'!$B$28)*(1-EXP(-'DGL 4'!$B$28*D530))</f>
        <v>-196679.64277472819</v>
      </c>
      <c r="G530" s="21">
        <f>(F530+Systeme!$C$17)/Systeme!$C$14</f>
        <v>1.6601786126359075</v>
      </c>
      <c r="I530" s="8">
        <f>('DGL 4'!$P$7/'DGL 4'!$B$26)*(1-EXP(-'DGL 4'!$B$26*D530)) + ('DGL 4'!$P$8/'DGL 4'!$B$27)*(1-EXP(-'DGL 4'!$B$27*D530))+ ('DGL 4'!$P$9/'DGL 4'!$B$28)*(1-EXP(-'DGL 4'!$B$28*D530))</f>
        <v>14961.78356626365</v>
      </c>
      <c r="J530" s="21">
        <f>(I530+Systeme!$K$17)/Systeme!$K$14</f>
        <v>7.4808917831318249</v>
      </c>
      <c r="L530" s="8">
        <f>('DGL 4'!$P$11/'DGL 4'!$B$26)*(1-EXP(-'DGL 4'!$B$26*D530)) + ('DGL 4'!$P$12/'DGL 4'!$B$27)*(1-EXP(-'DGL 4'!$B$27*D530))+ ('DGL 4'!$P$13/'DGL 4'!$B$28)*(1-EXP(-'DGL 4'!$B$28*D530))</f>
        <v>14145.072733514273</v>
      </c>
      <c r="M530" s="21">
        <f>(L530+Systeme!$S$17)/Systeme!$S$14</f>
        <v>7.0725363667571362</v>
      </c>
      <c r="O530" s="8">
        <f>('DGL 4'!$P$15/'DGL 4'!$B$26)*(1-EXP(-'DGL 4'!$B$26*D530)) + ('DGL 4'!$P$16/'DGL 4'!$B$27)*(1-EXP(-'DGL 4'!$B$27*D530))+ ('DGL 4'!$P$17/'DGL 4'!$B$28)*(1-EXP(-'DGL 4'!$B$28*D530))</f>
        <v>167572.78647495026</v>
      </c>
      <c r="P530" s="21">
        <f>(O530+Systeme!$AA$17)/Systeme!$AA$14</f>
        <v>83.786393237475124</v>
      </c>
    </row>
    <row r="531" spans="1:16" x14ac:dyDescent="0.25">
      <c r="A531" s="4">
        <f t="shared" si="8"/>
        <v>529</v>
      </c>
      <c r="D531" s="19">
        <f>A531*0.001 *Systeme!$G$4</f>
        <v>52.900000000000006</v>
      </c>
      <c r="F531" s="8">
        <f>('DGL 4'!$P$3/'DGL 4'!$B$26)*(1-EXP(-'DGL 4'!$B$26*D531)) + ('DGL 4'!$P$4/'DGL 4'!$B$27)*(1-EXP(-'DGL 4'!$B$27*D531))+ ('DGL 4'!$P$5/'DGL 4'!$B$28)*(1-EXP(-'DGL 4'!$B$28*D531))</f>
        <v>-196697.82522579568</v>
      </c>
      <c r="G531" s="21">
        <f>(F531+Systeme!$C$17)/Systeme!$C$14</f>
        <v>1.6510873871021614</v>
      </c>
      <c r="I531" s="8">
        <f>('DGL 4'!$P$7/'DGL 4'!$B$26)*(1-EXP(-'DGL 4'!$B$26*D531)) + ('DGL 4'!$P$8/'DGL 4'!$B$27)*(1-EXP(-'DGL 4'!$B$27*D531))+ ('DGL 4'!$P$9/'DGL 4'!$B$28)*(1-EXP(-'DGL 4'!$B$28*D531))</f>
        <v>14898.47797727061</v>
      </c>
      <c r="J531" s="21">
        <f>(I531+Systeme!$K$17)/Systeme!$K$14</f>
        <v>7.4492389886353045</v>
      </c>
      <c r="L531" s="8">
        <f>('DGL 4'!$P$11/'DGL 4'!$B$26)*(1-EXP(-'DGL 4'!$B$26*D531)) + ('DGL 4'!$P$12/'DGL 4'!$B$27)*(1-EXP(-'DGL 4'!$B$27*D531))+ ('DGL 4'!$P$13/'DGL 4'!$B$28)*(1-EXP(-'DGL 4'!$B$28*D531))</f>
        <v>14085.425240279175</v>
      </c>
      <c r="M531" s="21">
        <f>(L531+Systeme!$S$17)/Systeme!$S$14</f>
        <v>7.0427126201395875</v>
      </c>
      <c r="O531" s="8">
        <f>('DGL 4'!$P$15/'DGL 4'!$B$26)*(1-EXP(-'DGL 4'!$B$26*D531)) + ('DGL 4'!$P$16/'DGL 4'!$B$27)*(1-EXP(-'DGL 4'!$B$27*D531))+ ('DGL 4'!$P$17/'DGL 4'!$B$28)*(1-EXP(-'DGL 4'!$B$28*D531))</f>
        <v>167713.92200824595</v>
      </c>
      <c r="P531" s="21">
        <f>(O531+Systeme!$AA$17)/Systeme!$AA$14</f>
        <v>83.856961004122979</v>
      </c>
    </row>
    <row r="532" spans="1:16" x14ac:dyDescent="0.25">
      <c r="A532" s="4">
        <f t="shared" si="8"/>
        <v>530</v>
      </c>
      <c r="D532" s="19">
        <f>A532*0.001 *Systeme!$G$4</f>
        <v>53</v>
      </c>
      <c r="F532" s="8">
        <f>('DGL 4'!$P$3/'DGL 4'!$B$26)*(1-EXP(-'DGL 4'!$B$26*D532)) + ('DGL 4'!$P$4/'DGL 4'!$B$27)*(1-EXP(-'DGL 4'!$B$27*D532))+ ('DGL 4'!$P$5/'DGL 4'!$B$28)*(1-EXP(-'DGL 4'!$B$28*D532))</f>
        <v>-196715.88962545182</v>
      </c>
      <c r="G532" s="21">
        <f>(F532+Systeme!$C$17)/Systeme!$C$14</f>
        <v>1.6420551872740907</v>
      </c>
      <c r="I532" s="8">
        <f>('DGL 4'!$P$7/'DGL 4'!$B$26)*(1-EXP(-'DGL 4'!$B$26*D532)) + ('DGL 4'!$P$8/'DGL 4'!$B$27)*(1-EXP(-'DGL 4'!$B$27*D532))+ ('DGL 4'!$P$9/'DGL 4'!$B$28)*(1-EXP(-'DGL 4'!$B$28*D532))</f>
        <v>14835.419317172578</v>
      </c>
      <c r="J532" s="21">
        <f>(I532+Systeme!$K$17)/Systeme!$K$14</f>
        <v>7.4177096585862889</v>
      </c>
      <c r="L532" s="8">
        <f>('DGL 4'!$P$11/'DGL 4'!$B$26)*(1-EXP(-'DGL 4'!$B$26*D532)) + ('DGL 4'!$P$12/'DGL 4'!$B$27)*(1-EXP(-'DGL 4'!$B$27*D532))+ ('DGL 4'!$P$13/'DGL 4'!$B$28)*(1-EXP(-'DGL 4'!$B$28*D532))</f>
        <v>14026.00810343324</v>
      </c>
      <c r="M532" s="21">
        <f>(L532+Systeme!$S$17)/Systeme!$S$14</f>
        <v>7.0130040517166199</v>
      </c>
      <c r="O532" s="8">
        <f>('DGL 4'!$P$15/'DGL 4'!$B$26)*(1-EXP(-'DGL 4'!$B$26*D532)) + ('DGL 4'!$P$16/'DGL 4'!$B$27)*(1-EXP(-'DGL 4'!$B$27*D532))+ ('DGL 4'!$P$17/'DGL 4'!$B$28)*(1-EXP(-'DGL 4'!$B$28*D532))</f>
        <v>167854.46220484606</v>
      </c>
      <c r="P532" s="21">
        <f>(O532+Systeme!$AA$17)/Systeme!$AA$14</f>
        <v>83.927231102423036</v>
      </c>
    </row>
    <row r="533" spans="1:16" x14ac:dyDescent="0.25">
      <c r="A533" s="4">
        <f t="shared" si="8"/>
        <v>531</v>
      </c>
      <c r="D533" s="19">
        <f>A533*0.001 *Systeme!$G$4</f>
        <v>53.1</v>
      </c>
      <c r="F533" s="8">
        <f>('DGL 4'!$P$3/'DGL 4'!$B$26)*(1-EXP(-'DGL 4'!$B$26*D533)) + ('DGL 4'!$P$4/'DGL 4'!$B$27)*(1-EXP(-'DGL 4'!$B$27*D533))+ ('DGL 4'!$P$5/'DGL 4'!$B$28)*(1-EXP(-'DGL 4'!$B$28*D533))</f>
        <v>-196733.83690299015</v>
      </c>
      <c r="G533" s="21">
        <f>(F533+Systeme!$C$17)/Systeme!$C$14</f>
        <v>1.6330815485049244</v>
      </c>
      <c r="I533" s="8">
        <f>('DGL 4'!$P$7/'DGL 4'!$B$26)*(1-EXP(-'DGL 4'!$B$26*D533)) + ('DGL 4'!$P$8/'DGL 4'!$B$27)*(1-EXP(-'DGL 4'!$B$27*D533))+ ('DGL 4'!$P$9/'DGL 4'!$B$28)*(1-EXP(-'DGL 4'!$B$28*D533))</f>
        <v>14772.606861870823</v>
      </c>
      <c r="J533" s="21">
        <f>(I533+Systeme!$K$17)/Systeme!$K$14</f>
        <v>7.3863034309354116</v>
      </c>
      <c r="L533" s="8">
        <f>('DGL 4'!$P$11/'DGL 4'!$B$26)*(1-EXP(-'DGL 4'!$B$26*D533)) + ('DGL 4'!$P$12/'DGL 4'!$B$27)*(1-EXP(-'DGL 4'!$B$27*D533))+ ('DGL 4'!$P$13/'DGL 4'!$B$28)*(1-EXP(-'DGL 4'!$B$28*D533))</f>
        <v>13966.820675979368</v>
      </c>
      <c r="M533" s="21">
        <f>(L533+Systeme!$S$17)/Systeme!$S$14</f>
        <v>6.9834103379896844</v>
      </c>
      <c r="O533" s="8">
        <f>('DGL 4'!$P$15/'DGL 4'!$B$26)*(1-EXP(-'DGL 4'!$B$26*D533)) + ('DGL 4'!$P$16/'DGL 4'!$B$27)*(1-EXP(-'DGL 4'!$B$27*D533))+ ('DGL 4'!$P$17/'DGL 4'!$B$28)*(1-EXP(-'DGL 4'!$B$28*D533))</f>
        <v>167994.40936514005</v>
      </c>
      <c r="P533" s="21">
        <f>(O533+Systeme!$AA$17)/Systeme!$AA$14</f>
        <v>83.997204682570029</v>
      </c>
    </row>
    <row r="534" spans="1:16" x14ac:dyDescent="0.25">
      <c r="A534" s="4">
        <f t="shared" si="8"/>
        <v>532</v>
      </c>
      <c r="D534" s="19">
        <f>A534*0.001 *Systeme!$G$4</f>
        <v>53.2</v>
      </c>
      <c r="F534" s="8">
        <f>('DGL 4'!$P$3/'DGL 4'!$B$26)*(1-EXP(-'DGL 4'!$B$26*D534)) + ('DGL 4'!$P$4/'DGL 4'!$B$27)*(1-EXP(-'DGL 4'!$B$27*D534))+ ('DGL 4'!$P$5/'DGL 4'!$B$28)*(1-EXP(-'DGL 4'!$B$28*D534))</f>
        <v>-196751.66797917854</v>
      </c>
      <c r="G534" s="21">
        <f>(F534+Systeme!$C$17)/Systeme!$C$14</f>
        <v>1.6241660104107287</v>
      </c>
      <c r="I534" s="8">
        <f>('DGL 4'!$P$7/'DGL 4'!$B$26)*(1-EXP(-'DGL 4'!$B$26*D534)) + ('DGL 4'!$P$8/'DGL 4'!$B$27)*(1-EXP(-'DGL 4'!$B$27*D534))+ ('DGL 4'!$P$9/'DGL 4'!$B$28)*(1-EXP(-'DGL 4'!$B$28*D534))</f>
        <v>14710.039886432001</v>
      </c>
      <c r="J534" s="21">
        <f>(I534+Systeme!$K$17)/Systeme!$K$14</f>
        <v>7.3550199432160008</v>
      </c>
      <c r="L534" s="8">
        <f>('DGL 4'!$P$11/'DGL 4'!$B$26)*(1-EXP(-'DGL 4'!$B$26*D534)) + ('DGL 4'!$P$12/'DGL 4'!$B$27)*(1-EXP(-'DGL 4'!$B$27*D534))+ ('DGL 4'!$P$13/'DGL 4'!$B$28)*(1-EXP(-'DGL 4'!$B$28*D534))</f>
        <v>13907.862309705728</v>
      </c>
      <c r="M534" s="21">
        <f>(L534+Systeme!$S$17)/Systeme!$S$14</f>
        <v>6.9539311548528637</v>
      </c>
      <c r="O534" s="8">
        <f>('DGL 4'!$P$15/'DGL 4'!$B$26)*(1-EXP(-'DGL 4'!$B$26*D534)) + ('DGL 4'!$P$16/'DGL 4'!$B$27)*(1-EXP(-'DGL 4'!$B$27*D534))+ ('DGL 4'!$P$17/'DGL 4'!$B$28)*(1-EXP(-'DGL 4'!$B$28*D534))</f>
        <v>168133.76578304087</v>
      </c>
      <c r="P534" s="21">
        <f>(O534+Systeme!$AA$17)/Systeme!$AA$14</f>
        <v>84.066882891520436</v>
      </c>
    </row>
    <row r="535" spans="1:16" x14ac:dyDescent="0.25">
      <c r="A535" s="4">
        <f t="shared" si="8"/>
        <v>533</v>
      </c>
      <c r="D535" s="19">
        <f>A535*0.001 *Systeme!$G$4</f>
        <v>53.300000000000004</v>
      </c>
      <c r="F535" s="8">
        <f>('DGL 4'!$P$3/'DGL 4'!$B$26)*(1-EXP(-'DGL 4'!$B$26*D535)) + ('DGL 4'!$P$4/'DGL 4'!$B$27)*(1-EXP(-'DGL 4'!$B$27*D535))+ ('DGL 4'!$P$5/'DGL 4'!$B$28)*(1-EXP(-'DGL 4'!$B$28*D535))</f>
        <v>-196769.38376634481</v>
      </c>
      <c r="G535" s="21">
        <f>(F535+Systeme!$C$17)/Systeme!$C$14</f>
        <v>1.6153081168275967</v>
      </c>
      <c r="I535" s="8">
        <f>('DGL 4'!$P$7/'DGL 4'!$B$26)*(1-EXP(-'DGL 4'!$B$26*D535)) + ('DGL 4'!$P$8/'DGL 4'!$B$27)*(1-EXP(-'DGL 4'!$B$27*D535))+ ('DGL 4'!$P$9/'DGL 4'!$B$28)*(1-EXP(-'DGL 4'!$B$28*D535))</f>
        <v>14647.717665135948</v>
      </c>
      <c r="J535" s="21">
        <f>(I535+Systeme!$K$17)/Systeme!$K$14</f>
        <v>7.3238588325679741</v>
      </c>
      <c r="L535" s="8">
        <f>('DGL 4'!$P$11/'DGL 4'!$B$26)*(1-EXP(-'DGL 4'!$B$26*D535)) + ('DGL 4'!$P$12/'DGL 4'!$B$27)*(1-EXP(-'DGL 4'!$B$27*D535))+ ('DGL 4'!$P$13/'DGL 4'!$B$28)*(1-EXP(-'DGL 4'!$B$28*D535))</f>
        <v>13849.132355235459</v>
      </c>
      <c r="M535" s="21">
        <f>(L535+Systeme!$S$17)/Systeme!$S$14</f>
        <v>6.924566177617729</v>
      </c>
      <c r="O535" s="8">
        <f>('DGL 4'!$P$15/'DGL 4'!$B$26)*(1-EXP(-'DGL 4'!$B$26*D535)) + ('DGL 4'!$P$16/'DGL 4'!$B$27)*(1-EXP(-'DGL 4'!$B$27*D535))+ ('DGL 4'!$P$17/'DGL 4'!$B$28)*(1-EXP(-'DGL 4'!$B$28*D535))</f>
        <v>168272.5337459734</v>
      </c>
      <c r="P535" s="21">
        <f>(O535+Systeme!$AA$17)/Systeme!$AA$14</f>
        <v>84.136266872986695</v>
      </c>
    </row>
    <row r="536" spans="1:16" x14ac:dyDescent="0.25">
      <c r="A536" s="4">
        <f t="shared" si="8"/>
        <v>534</v>
      </c>
      <c r="D536" s="19">
        <f>A536*0.001 *Systeme!$G$4</f>
        <v>53.400000000000006</v>
      </c>
      <c r="F536" s="8">
        <f>('DGL 4'!$P$3/'DGL 4'!$B$26)*(1-EXP(-'DGL 4'!$B$26*D536)) + ('DGL 4'!$P$4/'DGL 4'!$B$27)*(1-EXP(-'DGL 4'!$B$27*D536))+ ('DGL 4'!$P$5/'DGL 4'!$B$28)*(1-EXP(-'DGL 4'!$B$28*D536))</f>
        <v>-196786.98516846137</v>
      </c>
      <c r="G536" s="21">
        <f>(F536+Systeme!$C$17)/Systeme!$C$14</f>
        <v>1.6065074157693162</v>
      </c>
      <c r="I536" s="8">
        <f>('DGL 4'!$P$7/'DGL 4'!$B$26)*(1-EXP(-'DGL 4'!$B$26*D536)) + ('DGL 4'!$P$8/'DGL 4'!$B$27)*(1-EXP(-'DGL 4'!$B$27*D536))+ ('DGL 4'!$P$9/'DGL 4'!$B$28)*(1-EXP(-'DGL 4'!$B$28*D536))</f>
        <v>14585.639471522736</v>
      </c>
      <c r="J536" s="21">
        <f>(I536+Systeme!$K$17)/Systeme!$K$14</f>
        <v>7.292819735761368</v>
      </c>
      <c r="L536" s="8">
        <f>('DGL 4'!$P$11/'DGL 4'!$B$26)*(1-EXP(-'DGL 4'!$B$26*D536)) + ('DGL 4'!$P$12/'DGL 4'!$B$27)*(1-EXP(-'DGL 4'!$B$27*D536))+ ('DGL 4'!$P$13/'DGL 4'!$B$28)*(1-EXP(-'DGL 4'!$B$28*D536))</f>
        <v>13790.630162075831</v>
      </c>
      <c r="M536" s="21">
        <f>(L536+Systeme!$S$17)/Systeme!$S$14</f>
        <v>6.895315081037916</v>
      </c>
      <c r="O536" s="8">
        <f>('DGL 4'!$P$15/'DGL 4'!$B$26)*(1-EXP(-'DGL 4'!$B$26*D536)) + ('DGL 4'!$P$16/'DGL 4'!$B$27)*(1-EXP(-'DGL 4'!$B$27*D536))+ ('DGL 4'!$P$17/'DGL 4'!$B$28)*(1-EXP(-'DGL 4'!$B$28*D536))</f>
        <v>168410.71553486286</v>
      </c>
      <c r="P536" s="21">
        <f>(O536+Systeme!$AA$17)/Systeme!$AA$14</f>
        <v>84.205357767431423</v>
      </c>
    </row>
    <row r="537" spans="1:16" x14ac:dyDescent="0.25">
      <c r="A537" s="4">
        <f t="shared" si="8"/>
        <v>535</v>
      </c>
      <c r="D537" s="19">
        <f>A537*0.001 *Systeme!$G$4</f>
        <v>53.5</v>
      </c>
      <c r="F537" s="8">
        <f>('DGL 4'!$P$3/'DGL 4'!$B$26)*(1-EXP(-'DGL 4'!$B$26*D537)) + ('DGL 4'!$P$4/'DGL 4'!$B$27)*(1-EXP(-'DGL 4'!$B$27*D537))+ ('DGL 4'!$P$5/'DGL 4'!$B$28)*(1-EXP(-'DGL 4'!$B$28*D537))</f>
        <v>-196804.47308122925</v>
      </c>
      <c r="G537" s="21">
        <f>(F537+Systeme!$C$17)/Systeme!$C$14</f>
        <v>1.5977634593853727</v>
      </c>
      <c r="I537" s="8">
        <f>('DGL 4'!$P$7/'DGL 4'!$B$26)*(1-EXP(-'DGL 4'!$B$26*D537)) + ('DGL 4'!$P$8/'DGL 4'!$B$27)*(1-EXP(-'DGL 4'!$B$27*D537))+ ('DGL 4'!$P$9/'DGL 4'!$B$28)*(1-EXP(-'DGL 4'!$B$28*D537))</f>
        <v>14523.804578438838</v>
      </c>
      <c r="J537" s="21">
        <f>(I537+Systeme!$K$17)/Systeme!$K$14</f>
        <v>7.2619022892194192</v>
      </c>
      <c r="L537" s="8">
        <f>('DGL 4'!$P$11/'DGL 4'!$B$26)*(1-EXP(-'DGL 4'!$B$26*D537)) + ('DGL 4'!$P$12/'DGL 4'!$B$27)*(1-EXP(-'DGL 4'!$B$27*D537))+ ('DGL 4'!$P$13/'DGL 4'!$B$28)*(1-EXP(-'DGL 4'!$B$28*D537))</f>
        <v>13732.355078666587</v>
      </c>
      <c r="M537" s="21">
        <f>(L537+Systeme!$S$17)/Systeme!$S$14</f>
        <v>6.866177539333294</v>
      </c>
      <c r="O537" s="8">
        <f>('DGL 4'!$P$15/'DGL 4'!$B$26)*(1-EXP(-'DGL 4'!$B$26*D537)) + ('DGL 4'!$P$16/'DGL 4'!$B$27)*(1-EXP(-'DGL 4'!$B$27*D537))+ ('DGL 4'!$P$17/'DGL 4'!$B$28)*(1-EXP(-'DGL 4'!$B$28*D537))</f>
        <v>168548.31342412386</v>
      </c>
      <c r="P537" s="21">
        <f>(O537+Systeme!$AA$17)/Systeme!$AA$14</f>
        <v>84.274156712061924</v>
      </c>
    </row>
    <row r="538" spans="1:16" x14ac:dyDescent="0.25">
      <c r="A538" s="4">
        <f t="shared" si="8"/>
        <v>536</v>
      </c>
      <c r="D538" s="19">
        <f>A538*0.001 *Systeme!$G$4</f>
        <v>53.6</v>
      </c>
      <c r="F538" s="8">
        <f>('DGL 4'!$P$3/'DGL 4'!$B$26)*(1-EXP(-'DGL 4'!$B$26*D538)) + ('DGL 4'!$P$4/'DGL 4'!$B$27)*(1-EXP(-'DGL 4'!$B$27*D538))+ ('DGL 4'!$P$5/'DGL 4'!$B$28)*(1-EXP(-'DGL 4'!$B$28*D538))</f>
        <v>-196821.84839216087</v>
      </c>
      <c r="G538" s="21">
        <f>(F538+Systeme!$C$17)/Systeme!$C$14</f>
        <v>1.5890758039195643</v>
      </c>
      <c r="I538" s="8">
        <f>('DGL 4'!$P$7/'DGL 4'!$B$26)*(1-EXP(-'DGL 4'!$B$26*D538)) + ('DGL 4'!$P$8/'DGL 4'!$B$27)*(1-EXP(-'DGL 4'!$B$27*D538))+ ('DGL 4'!$P$9/'DGL 4'!$B$28)*(1-EXP(-'DGL 4'!$B$28*D538))</f>
        <v>14462.212258082931</v>
      </c>
      <c r="J538" s="21">
        <f>(I538+Systeme!$K$17)/Systeme!$K$14</f>
        <v>7.2311061290414651</v>
      </c>
      <c r="L538" s="8">
        <f>('DGL 4'!$P$11/'DGL 4'!$B$26)*(1-EXP(-'DGL 4'!$B$26*D538)) + ('DGL 4'!$P$12/'DGL 4'!$B$27)*(1-EXP(-'DGL 4'!$B$27*D538))+ ('DGL 4'!$P$13/'DGL 4'!$B$28)*(1-EXP(-'DGL 4'!$B$28*D538))</f>
        <v>13674.306452427758</v>
      </c>
      <c r="M538" s="21">
        <f>(L538+Systeme!$S$17)/Systeme!$S$14</f>
        <v>6.8371532262138786</v>
      </c>
      <c r="O538" s="8">
        <f>('DGL 4'!$P$15/'DGL 4'!$B$26)*(1-EXP(-'DGL 4'!$B$26*D538)) + ('DGL 4'!$P$16/'DGL 4'!$B$27)*(1-EXP(-'DGL 4'!$B$27*D538))+ ('DGL 4'!$P$17/'DGL 4'!$B$28)*(1-EXP(-'DGL 4'!$B$28*D538))</f>
        <v>168685.32968165027</v>
      </c>
      <c r="P538" s="21">
        <f>(O538+Systeme!$AA$17)/Systeme!$AA$14</f>
        <v>84.342664840825137</v>
      </c>
    </row>
    <row r="539" spans="1:16" x14ac:dyDescent="0.25">
      <c r="A539" s="4">
        <f t="shared" si="8"/>
        <v>537</v>
      </c>
      <c r="D539" s="19">
        <f>A539*0.001 *Systeme!$G$4</f>
        <v>53.7</v>
      </c>
      <c r="F539" s="8">
        <f>('DGL 4'!$P$3/'DGL 4'!$B$26)*(1-EXP(-'DGL 4'!$B$26*D539)) + ('DGL 4'!$P$4/'DGL 4'!$B$27)*(1-EXP(-'DGL 4'!$B$27*D539))+ ('DGL 4'!$P$5/'DGL 4'!$B$28)*(1-EXP(-'DGL 4'!$B$28*D539))</f>
        <v>-196839.1119806623</v>
      </c>
      <c r="G539" s="21">
        <f>(F539+Systeme!$C$17)/Systeme!$C$14</f>
        <v>1.5804440096688486</v>
      </c>
      <c r="I539" s="8">
        <f>('DGL 4'!$P$7/'DGL 4'!$B$26)*(1-EXP(-'DGL 4'!$B$26*D539)) + ('DGL 4'!$P$8/'DGL 4'!$B$27)*(1-EXP(-'DGL 4'!$B$27*D539))+ ('DGL 4'!$P$9/'DGL 4'!$B$28)*(1-EXP(-'DGL 4'!$B$28*D539))</f>
        <v>14400.861782051012</v>
      </c>
      <c r="J539" s="21">
        <f>(I539+Systeme!$K$17)/Systeme!$K$14</f>
        <v>7.2004308910255057</v>
      </c>
      <c r="L539" s="8">
        <f>('DGL 4'!$P$11/'DGL 4'!$B$26)*(1-EXP(-'DGL 4'!$B$26*D539)) + ('DGL 4'!$P$12/'DGL 4'!$B$27)*(1-EXP(-'DGL 4'!$B$27*D539))+ ('DGL 4'!$P$13/'DGL 4'!$B$28)*(1-EXP(-'DGL 4'!$B$28*D539))</f>
        <v>13616.483629806695</v>
      </c>
      <c r="M539" s="21">
        <f>(L539+Systeme!$S$17)/Systeme!$S$14</f>
        <v>6.8082418149033472</v>
      </c>
      <c r="O539" s="8">
        <f>('DGL 4'!$P$15/'DGL 4'!$B$26)*(1-EXP(-'DGL 4'!$B$26*D539)) + ('DGL 4'!$P$16/'DGL 4'!$B$27)*(1-EXP(-'DGL 4'!$B$27*D539))+ ('DGL 4'!$P$17/'DGL 4'!$B$28)*(1-EXP(-'DGL 4'!$B$28*D539))</f>
        <v>168821.76656880465</v>
      </c>
      <c r="P539" s="21">
        <f>(O539+Systeme!$AA$17)/Systeme!$AA$14</f>
        <v>84.410883284402331</v>
      </c>
    </row>
    <row r="540" spans="1:16" x14ac:dyDescent="0.25">
      <c r="A540" s="4">
        <f t="shared" si="8"/>
        <v>538</v>
      </c>
      <c r="D540" s="19">
        <f>A540*0.001 *Systeme!$G$4</f>
        <v>53.800000000000004</v>
      </c>
      <c r="F540" s="8">
        <f>('DGL 4'!$P$3/'DGL 4'!$B$26)*(1-EXP(-'DGL 4'!$B$26*D540)) + ('DGL 4'!$P$4/'DGL 4'!$B$27)*(1-EXP(-'DGL 4'!$B$27*D540))+ ('DGL 4'!$P$5/'DGL 4'!$B$28)*(1-EXP(-'DGL 4'!$B$28*D540))</f>
        <v>-196856.26471811434</v>
      </c>
      <c r="G540" s="21">
        <f>(F540+Systeme!$C$17)/Systeme!$C$14</f>
        <v>1.5718676409428298</v>
      </c>
      <c r="I540" s="8">
        <f>('DGL 4'!$P$7/'DGL 4'!$B$26)*(1-EXP(-'DGL 4'!$B$26*D540)) + ('DGL 4'!$P$8/'DGL 4'!$B$27)*(1-EXP(-'DGL 4'!$B$27*D540))+ ('DGL 4'!$P$9/'DGL 4'!$B$28)*(1-EXP(-'DGL 4'!$B$28*D540))</f>
        <v>14339.752421380545</v>
      </c>
      <c r="J540" s="21">
        <f>(I540+Systeme!$K$17)/Systeme!$K$14</f>
        <v>7.1698762106902727</v>
      </c>
      <c r="L540" s="8">
        <f>('DGL 4'!$P$11/'DGL 4'!$B$26)*(1-EXP(-'DGL 4'!$B$26*D540)) + ('DGL 4'!$P$12/'DGL 4'!$B$27)*(1-EXP(-'DGL 4'!$B$27*D540))+ ('DGL 4'!$P$13/'DGL 4'!$B$28)*(1-EXP(-'DGL 4'!$B$28*D540))</f>
        <v>13558.885956324375</v>
      </c>
      <c r="M540" s="21">
        <f>(L540+Systeme!$S$17)/Systeme!$S$14</f>
        <v>6.7794429781621872</v>
      </c>
      <c r="O540" s="8">
        <f>('DGL 4'!$P$15/'DGL 4'!$B$26)*(1-EXP(-'DGL 4'!$B$26*D540)) + ('DGL 4'!$P$16/'DGL 4'!$B$27)*(1-EXP(-'DGL 4'!$B$27*D540))+ ('DGL 4'!$P$17/'DGL 4'!$B$28)*(1-EXP(-'DGL 4'!$B$28*D540))</f>
        <v>168957.62634040951</v>
      </c>
      <c r="P540" s="21">
        <f>(O540+Systeme!$AA$17)/Systeme!$AA$14</f>
        <v>84.478813170204759</v>
      </c>
    </row>
    <row r="541" spans="1:16" x14ac:dyDescent="0.25">
      <c r="A541" s="4">
        <f t="shared" si="8"/>
        <v>539</v>
      </c>
      <c r="D541" s="19">
        <f>A541*0.001 *Systeme!$G$4</f>
        <v>53.900000000000006</v>
      </c>
      <c r="F541" s="8">
        <f>('DGL 4'!$P$3/'DGL 4'!$B$26)*(1-EXP(-'DGL 4'!$B$26*D541)) + ('DGL 4'!$P$4/'DGL 4'!$B$27)*(1-EXP(-'DGL 4'!$B$27*D541))+ ('DGL 4'!$P$5/'DGL 4'!$B$28)*(1-EXP(-'DGL 4'!$B$28*D541))</f>
        <v>-196873.30746795313</v>
      </c>
      <c r="G541" s="21">
        <f>(F541+Systeme!$C$17)/Systeme!$C$14</f>
        <v>1.5633462660234363</v>
      </c>
      <c r="I541" s="8">
        <f>('DGL 4'!$P$7/'DGL 4'!$B$26)*(1-EXP(-'DGL 4'!$B$26*D541)) + ('DGL 4'!$P$8/'DGL 4'!$B$27)*(1-EXP(-'DGL 4'!$B$27*D541))+ ('DGL 4'!$P$9/'DGL 4'!$B$28)*(1-EXP(-'DGL 4'!$B$28*D541))</f>
        <v>14278.883446594176</v>
      </c>
      <c r="J541" s="21">
        <f>(I541+Systeme!$K$17)/Systeme!$K$14</f>
        <v>7.1394417232970886</v>
      </c>
      <c r="L541" s="8">
        <f>('DGL 4'!$P$11/'DGL 4'!$B$26)*(1-EXP(-'DGL 4'!$B$26*D541)) + ('DGL 4'!$P$12/'DGL 4'!$B$27)*(1-EXP(-'DGL 4'!$B$27*D541))+ ('DGL 4'!$P$13/'DGL 4'!$B$28)*(1-EXP(-'DGL 4'!$B$28*D541))</f>
        <v>13501.512776621297</v>
      </c>
      <c r="M541" s="21">
        <f>(L541+Systeme!$S$17)/Systeme!$S$14</f>
        <v>6.7507563883106485</v>
      </c>
      <c r="O541" s="8">
        <f>('DGL 4'!$P$15/'DGL 4'!$B$26)*(1-EXP(-'DGL 4'!$B$26*D541)) + ('DGL 4'!$P$16/'DGL 4'!$B$27)*(1-EXP(-'DGL 4'!$B$27*D541))+ ('DGL 4'!$P$17/'DGL 4'!$B$28)*(1-EXP(-'DGL 4'!$B$28*D541))</f>
        <v>169092.91124473771</v>
      </c>
      <c r="P541" s="21">
        <f>(O541+Systeme!$AA$17)/Systeme!$AA$14</f>
        <v>84.546455622368853</v>
      </c>
    </row>
    <row r="542" spans="1:16" x14ac:dyDescent="0.25">
      <c r="A542" s="4">
        <f t="shared" si="8"/>
        <v>540</v>
      </c>
      <c r="D542" s="19">
        <f>A542*0.001 *Systeme!$G$4</f>
        <v>54</v>
      </c>
      <c r="F542" s="8">
        <f>('DGL 4'!$P$3/'DGL 4'!$B$26)*(1-EXP(-'DGL 4'!$B$26*D542)) + ('DGL 4'!$P$4/'DGL 4'!$B$27)*(1-EXP(-'DGL 4'!$B$27*D542))+ ('DGL 4'!$P$5/'DGL 4'!$B$28)*(1-EXP(-'DGL 4'!$B$28*D542))</f>
        <v>-196890.24108574941</v>
      </c>
      <c r="G542" s="21">
        <f>(F542+Systeme!$C$17)/Systeme!$C$14</f>
        <v>1.5548794571252946</v>
      </c>
      <c r="I542" s="8">
        <f>('DGL 4'!$P$7/'DGL 4'!$B$26)*(1-EXP(-'DGL 4'!$B$26*D542)) + ('DGL 4'!$P$8/'DGL 4'!$B$27)*(1-EXP(-'DGL 4'!$B$27*D542))+ ('DGL 4'!$P$9/'DGL 4'!$B$28)*(1-EXP(-'DGL 4'!$B$28*D542))</f>
        <v>14218.254127743014</v>
      </c>
      <c r="J542" s="21">
        <f>(I542+Systeme!$K$17)/Systeme!$K$14</f>
        <v>7.1091270638715072</v>
      </c>
      <c r="L542" s="8">
        <f>('DGL 4'!$P$11/'DGL 4'!$B$26)*(1-EXP(-'DGL 4'!$B$26*D542)) + ('DGL 4'!$P$12/'DGL 4'!$B$27)*(1-EXP(-'DGL 4'!$B$27*D542))+ ('DGL 4'!$P$13/'DGL 4'!$B$28)*(1-EXP(-'DGL 4'!$B$28*D542))</f>
        <v>13444.363434502302</v>
      </c>
      <c r="M542" s="21">
        <f>(L542+Systeme!$S$17)/Systeme!$S$14</f>
        <v>6.7221817172511509</v>
      </c>
      <c r="O542" s="8">
        <f>('DGL 4'!$P$15/'DGL 4'!$B$26)*(1-EXP(-'DGL 4'!$B$26*D542)) + ('DGL 4'!$P$16/'DGL 4'!$B$27)*(1-EXP(-'DGL 4'!$B$27*D542))+ ('DGL 4'!$P$17/'DGL 4'!$B$28)*(1-EXP(-'DGL 4'!$B$28*D542))</f>
        <v>169227.62352350415</v>
      </c>
      <c r="P542" s="21">
        <f>(O542+Systeme!$AA$17)/Systeme!$AA$14</f>
        <v>84.613811761752075</v>
      </c>
    </row>
    <row r="543" spans="1:16" x14ac:dyDescent="0.25">
      <c r="A543" s="4">
        <f t="shared" si="8"/>
        <v>541</v>
      </c>
      <c r="D543" s="19">
        <f>A543*0.001 *Systeme!$G$4</f>
        <v>54.1</v>
      </c>
      <c r="F543" s="8">
        <f>('DGL 4'!$P$3/'DGL 4'!$B$26)*(1-EXP(-'DGL 4'!$B$26*D543)) + ('DGL 4'!$P$4/'DGL 4'!$B$27)*(1-EXP(-'DGL 4'!$B$27*D543))+ ('DGL 4'!$P$5/'DGL 4'!$B$28)*(1-EXP(-'DGL 4'!$B$28*D543))</f>
        <v>-196907.06641928747</v>
      </c>
      <c r="G543" s="21">
        <f>(F543+Systeme!$C$17)/Systeme!$C$14</f>
        <v>1.5464667903562659</v>
      </c>
      <c r="I543" s="8">
        <f>('DGL 4'!$P$7/'DGL 4'!$B$26)*(1-EXP(-'DGL 4'!$B$26*D543)) + ('DGL 4'!$P$8/'DGL 4'!$B$27)*(1-EXP(-'DGL 4'!$B$27*D543))+ ('DGL 4'!$P$9/'DGL 4'!$B$28)*(1-EXP(-'DGL 4'!$B$28*D543))</f>
        <v>14157.863734448794</v>
      </c>
      <c r="J543" s="21">
        <f>(I543+Systeme!$K$17)/Systeme!$K$14</f>
        <v>7.078931867224397</v>
      </c>
      <c r="L543" s="8">
        <f>('DGL 4'!$P$11/'DGL 4'!$B$26)*(1-EXP(-'DGL 4'!$B$26*D543)) + ('DGL 4'!$P$12/'DGL 4'!$B$27)*(1-EXP(-'DGL 4'!$B$27*D543))+ ('DGL 4'!$P$13/'DGL 4'!$B$28)*(1-EXP(-'DGL 4'!$B$28*D543))</f>
        <v>13387.437272981246</v>
      </c>
      <c r="M543" s="21">
        <f>(L543+Systeme!$S$17)/Systeme!$S$14</f>
        <v>6.6937186364906225</v>
      </c>
      <c r="O543" s="8">
        <f>('DGL 4'!$P$15/'DGL 4'!$B$26)*(1-EXP(-'DGL 4'!$B$26*D543)) + ('DGL 4'!$P$16/'DGL 4'!$B$27)*(1-EXP(-'DGL 4'!$B$27*D543))+ ('DGL 4'!$P$17/'DGL 4'!$B$28)*(1-EXP(-'DGL 4'!$B$28*D543))</f>
        <v>169361.76541185746</v>
      </c>
      <c r="P543" s="21">
        <f>(O543+Systeme!$AA$17)/Systeme!$AA$14</f>
        <v>84.680882705928724</v>
      </c>
    </row>
    <row r="544" spans="1:16" x14ac:dyDescent="0.25">
      <c r="A544" s="4">
        <f t="shared" si="8"/>
        <v>542</v>
      </c>
      <c r="D544" s="19">
        <f>A544*0.001 *Systeme!$G$4</f>
        <v>54.2</v>
      </c>
      <c r="F544" s="8">
        <f>('DGL 4'!$P$3/'DGL 4'!$B$26)*(1-EXP(-'DGL 4'!$B$26*D544)) + ('DGL 4'!$P$4/'DGL 4'!$B$27)*(1-EXP(-'DGL 4'!$B$27*D544))+ ('DGL 4'!$P$5/'DGL 4'!$B$28)*(1-EXP(-'DGL 4'!$B$28*D544))</f>
        <v>-196923.78430864291</v>
      </c>
      <c r="G544" s="21">
        <f>(F544+Systeme!$C$17)/Systeme!$C$14</f>
        <v>1.5381078456785471</v>
      </c>
      <c r="I544" s="8">
        <f>('DGL 4'!$P$7/'DGL 4'!$B$26)*(1-EXP(-'DGL 4'!$B$26*D544)) + ('DGL 4'!$P$8/'DGL 4'!$B$27)*(1-EXP(-'DGL 4'!$B$27*D544))+ ('DGL 4'!$P$9/'DGL 4'!$B$28)*(1-EXP(-'DGL 4'!$B$28*D544))</f>
        <v>14097.711535945826</v>
      </c>
      <c r="J544" s="21">
        <f>(I544+Systeme!$K$17)/Systeme!$K$14</f>
        <v>7.0488557679729125</v>
      </c>
      <c r="L544" s="8">
        <f>('DGL 4'!$P$11/'DGL 4'!$B$26)*(1-EXP(-'DGL 4'!$B$26*D544)) + ('DGL 4'!$P$12/'DGL 4'!$B$27)*(1-EXP(-'DGL 4'!$B$27*D544))+ ('DGL 4'!$P$13/'DGL 4'!$B$28)*(1-EXP(-'DGL 4'!$B$28*D544))</f>
        <v>13330.733634324541</v>
      </c>
      <c r="M544" s="21">
        <f>(L544+Systeme!$S$17)/Systeme!$S$14</f>
        <v>6.66536681716227</v>
      </c>
      <c r="O544" s="8">
        <f>('DGL 4'!$P$15/'DGL 4'!$B$26)*(1-EXP(-'DGL 4'!$B$26*D544)) + ('DGL 4'!$P$16/'DGL 4'!$B$27)*(1-EXP(-'DGL 4'!$B$27*D544))+ ('DGL 4'!$P$17/'DGL 4'!$B$28)*(1-EXP(-'DGL 4'!$B$28*D544))</f>
        <v>169495.3391383726</v>
      </c>
      <c r="P544" s="21">
        <f>(O544+Systeme!$AA$17)/Systeme!$AA$14</f>
        <v>84.7476695691863</v>
      </c>
    </row>
    <row r="545" spans="1:16" x14ac:dyDescent="0.25">
      <c r="A545" s="4">
        <f t="shared" si="8"/>
        <v>543</v>
      </c>
      <c r="D545" s="19">
        <f>A545*0.001 *Systeme!$G$4</f>
        <v>54.300000000000004</v>
      </c>
      <c r="F545" s="8">
        <f>('DGL 4'!$P$3/'DGL 4'!$B$26)*(1-EXP(-'DGL 4'!$B$26*D545)) + ('DGL 4'!$P$4/'DGL 4'!$B$27)*(1-EXP(-'DGL 4'!$B$27*D545))+ ('DGL 4'!$P$5/'DGL 4'!$B$28)*(1-EXP(-'DGL 4'!$B$28*D545))</f>
        <v>-196940.39558625978</v>
      </c>
      <c r="G545" s="21">
        <f>(F545+Systeme!$C$17)/Systeme!$C$14</f>
        <v>1.5298022068701103</v>
      </c>
      <c r="I545" s="8">
        <f>('DGL 4'!$P$7/'DGL 4'!$B$26)*(1-EXP(-'DGL 4'!$B$26*D545)) + ('DGL 4'!$P$8/'DGL 4'!$B$27)*(1-EXP(-'DGL 4'!$B$27*D545))+ ('DGL 4'!$P$9/'DGL 4'!$B$28)*(1-EXP(-'DGL 4'!$B$28*D545))</f>
        <v>14037.796801122167</v>
      </c>
      <c r="J545" s="21">
        <f>(I545+Systeme!$K$17)/Systeme!$K$14</f>
        <v>7.0188984005610839</v>
      </c>
      <c r="L545" s="8">
        <f>('DGL 4'!$P$11/'DGL 4'!$B$26)*(1-EXP(-'DGL 4'!$B$26*D545)) + ('DGL 4'!$P$12/'DGL 4'!$B$27)*(1-EXP(-'DGL 4'!$B$27*D545))+ ('DGL 4'!$P$13/'DGL 4'!$B$28)*(1-EXP(-'DGL 4'!$B$28*D545))</f>
        <v>13274.251860094519</v>
      </c>
      <c r="M545" s="21">
        <f>(L545+Systeme!$S$17)/Systeme!$S$14</f>
        <v>6.6371259300472589</v>
      </c>
      <c r="O545" s="8">
        <f>('DGL 4'!$P$15/'DGL 4'!$B$26)*(1-EXP(-'DGL 4'!$B$26*D545)) + ('DGL 4'!$P$16/'DGL 4'!$B$27)*(1-EXP(-'DGL 4'!$B$27*D545))+ ('DGL 4'!$P$17/'DGL 4'!$B$28)*(1-EXP(-'DGL 4'!$B$28*D545))</f>
        <v>169628.34692504315</v>
      </c>
      <c r="P545" s="21">
        <f>(O545+Systeme!$AA$17)/Systeme!$AA$14</f>
        <v>84.81417346252158</v>
      </c>
    </row>
    <row r="546" spans="1:16" x14ac:dyDescent="0.25">
      <c r="A546" s="4">
        <f t="shared" si="8"/>
        <v>544</v>
      </c>
      <c r="D546" s="19">
        <f>A546*0.001 *Systeme!$G$4</f>
        <v>54.400000000000006</v>
      </c>
      <c r="F546" s="8">
        <f>('DGL 4'!$P$3/'DGL 4'!$B$26)*(1-EXP(-'DGL 4'!$B$26*D546)) + ('DGL 4'!$P$4/'DGL 4'!$B$27)*(1-EXP(-'DGL 4'!$B$27*D546))+ ('DGL 4'!$P$5/'DGL 4'!$B$28)*(1-EXP(-'DGL 4'!$B$28*D546))</f>
        <v>-196956.90107702671</v>
      </c>
      <c r="G546" s="21">
        <f>(F546+Systeme!$C$17)/Systeme!$C$14</f>
        <v>1.5215494614866474</v>
      </c>
      <c r="I546" s="8">
        <f>('DGL 4'!$P$7/'DGL 4'!$B$26)*(1-EXP(-'DGL 4'!$B$26*D546)) + ('DGL 4'!$P$8/'DGL 4'!$B$27)*(1-EXP(-'DGL 4'!$B$27*D546))+ ('DGL 4'!$P$9/'DGL 4'!$B$28)*(1-EXP(-'DGL 4'!$B$28*D546))</f>
        <v>13978.118798560026</v>
      </c>
      <c r="J546" s="21">
        <f>(I546+Systeme!$K$17)/Systeme!$K$14</f>
        <v>6.9890593992800127</v>
      </c>
      <c r="L546" s="8">
        <f>('DGL 4'!$P$11/'DGL 4'!$B$26)*(1-EXP(-'DGL 4'!$B$26*D546)) + ('DGL 4'!$P$12/'DGL 4'!$B$27)*(1-EXP(-'DGL 4'!$B$27*D546))+ ('DGL 4'!$P$13/'DGL 4'!$B$28)*(1-EXP(-'DGL 4'!$B$28*D546))</f>
        <v>13217.991291191691</v>
      </c>
      <c r="M546" s="21">
        <f>(L546+Systeme!$S$17)/Systeme!$S$14</f>
        <v>6.6089956455958454</v>
      </c>
      <c r="O546" s="8">
        <f>('DGL 4'!$P$15/'DGL 4'!$B$26)*(1-EXP(-'DGL 4'!$B$26*D546)) + ('DGL 4'!$P$16/'DGL 4'!$B$27)*(1-EXP(-'DGL 4'!$B$27*D546))+ ('DGL 4'!$P$17/'DGL 4'!$B$28)*(1-EXP(-'DGL 4'!$B$28*D546))</f>
        <v>169760.79098727505</v>
      </c>
      <c r="P546" s="21">
        <f>(O546+Systeme!$AA$17)/Systeme!$AA$14</f>
        <v>84.880395493637522</v>
      </c>
    </row>
    <row r="547" spans="1:16" x14ac:dyDescent="0.25">
      <c r="A547" s="4">
        <f t="shared" si="8"/>
        <v>545</v>
      </c>
      <c r="D547" s="19">
        <f>A547*0.001 *Systeme!$G$4</f>
        <v>54.500000000000007</v>
      </c>
      <c r="F547" s="8">
        <f>('DGL 4'!$P$3/'DGL 4'!$B$26)*(1-EXP(-'DGL 4'!$B$26*D547)) + ('DGL 4'!$P$4/'DGL 4'!$B$27)*(1-EXP(-'DGL 4'!$B$27*D547))+ ('DGL 4'!$P$5/'DGL 4'!$B$28)*(1-EXP(-'DGL 4'!$B$28*D547))</f>
        <v>-196973.30159835255</v>
      </c>
      <c r="G547" s="21">
        <f>(F547+Systeme!$C$17)/Systeme!$C$14</f>
        <v>1.5133492008237226</v>
      </c>
      <c r="I547" s="8">
        <f>('DGL 4'!$P$7/'DGL 4'!$B$26)*(1-EXP(-'DGL 4'!$B$26*D547)) + ('DGL 4'!$P$8/'DGL 4'!$B$27)*(1-EXP(-'DGL 4'!$B$27*D547))+ ('DGL 4'!$P$9/'DGL 4'!$B$28)*(1-EXP(-'DGL 4'!$B$28*D547))</f>
        <v>13918.676796575979</v>
      </c>
      <c r="J547" s="21">
        <f>(I547+Systeme!$K$17)/Systeme!$K$14</f>
        <v>6.9593383982879899</v>
      </c>
      <c r="L547" s="8">
        <f>('DGL 4'!$P$11/'DGL 4'!$B$26)*(1-EXP(-'DGL 4'!$B$26*D547)) + ('DGL 4'!$P$12/'DGL 4'!$B$27)*(1-EXP(-'DGL 4'!$B$27*D547))+ ('DGL 4'!$P$13/'DGL 4'!$B$28)*(1-EXP(-'DGL 4'!$B$28*D547))</f>
        <v>13161.951267897006</v>
      </c>
      <c r="M547" s="21">
        <f>(L547+Systeme!$S$17)/Systeme!$S$14</f>
        <v>6.580975633948503</v>
      </c>
      <c r="O547" s="8">
        <f>('DGL 4'!$P$15/'DGL 4'!$B$26)*(1-EXP(-'DGL 4'!$B$26*D547)) + ('DGL 4'!$P$16/'DGL 4'!$B$27)*(1-EXP(-'DGL 4'!$B$27*D547))+ ('DGL 4'!$P$17/'DGL 4'!$B$28)*(1-EXP(-'DGL 4'!$B$28*D547))</f>
        <v>169892.67353387966</v>
      </c>
      <c r="P547" s="21">
        <f>(O547+Systeme!$AA$17)/Systeme!$AA$14</f>
        <v>84.946336766939822</v>
      </c>
    </row>
    <row r="548" spans="1:16" x14ac:dyDescent="0.25">
      <c r="A548" s="4">
        <f t="shared" si="8"/>
        <v>546</v>
      </c>
      <c r="D548" s="19">
        <f>A548*0.001 *Systeme!$G$4</f>
        <v>54.6</v>
      </c>
      <c r="F548" s="8">
        <f>('DGL 4'!$P$3/'DGL 4'!$B$26)*(1-EXP(-'DGL 4'!$B$26*D548)) + ('DGL 4'!$P$4/'DGL 4'!$B$27)*(1-EXP(-'DGL 4'!$B$27*D548))+ ('DGL 4'!$P$5/'DGL 4'!$B$28)*(1-EXP(-'DGL 4'!$B$28*D548))</f>
        <v>-196989.59796024094</v>
      </c>
      <c r="G548" s="21">
        <f>(F548+Systeme!$C$17)/Systeme!$C$14</f>
        <v>1.5052010198795325</v>
      </c>
      <c r="I548" s="8">
        <f>('DGL 4'!$P$7/'DGL 4'!$B$26)*(1-EXP(-'DGL 4'!$B$26*D548)) + ('DGL 4'!$P$8/'DGL 4'!$B$27)*(1-EXP(-'DGL 4'!$B$27*D548))+ ('DGL 4'!$P$9/'DGL 4'!$B$28)*(1-EXP(-'DGL 4'!$B$28*D548))</f>
        <v>13859.470063260203</v>
      </c>
      <c r="J548" s="21">
        <f>(I548+Systeme!$K$17)/Systeme!$K$14</f>
        <v>6.9297350316301021</v>
      </c>
      <c r="L548" s="8">
        <f>('DGL 4'!$P$11/'DGL 4'!$B$26)*(1-EXP(-'DGL 4'!$B$26*D548)) + ('DGL 4'!$P$12/'DGL 4'!$B$27)*(1-EXP(-'DGL 4'!$B$27*D548))+ ('DGL 4'!$P$13/'DGL 4'!$B$28)*(1-EXP(-'DGL 4'!$B$28*D548))</f>
        <v>13106.131129912741</v>
      </c>
      <c r="M548" s="21">
        <f>(L548+Systeme!$S$17)/Systeme!$S$14</f>
        <v>6.5530655649563707</v>
      </c>
      <c r="O548" s="8">
        <f>('DGL 4'!$P$15/'DGL 4'!$B$26)*(1-EXP(-'DGL 4'!$B$26*D548)) + ('DGL 4'!$P$16/'DGL 4'!$B$27)*(1-EXP(-'DGL 4'!$B$27*D548))+ ('DGL 4'!$P$17/'DGL 4'!$B$28)*(1-EXP(-'DGL 4'!$B$28*D548))</f>
        <v>170023.99676706799</v>
      </c>
      <c r="P548" s="21">
        <f>(O548+Systeme!$AA$17)/Systeme!$AA$14</f>
        <v>85.011998383533992</v>
      </c>
    </row>
    <row r="549" spans="1:16" x14ac:dyDescent="0.25">
      <c r="A549" s="4">
        <f t="shared" si="8"/>
        <v>547</v>
      </c>
      <c r="D549" s="19">
        <f>A549*0.001 *Systeme!$G$4</f>
        <v>54.7</v>
      </c>
      <c r="F549" s="8">
        <f>('DGL 4'!$P$3/'DGL 4'!$B$26)*(1-EXP(-'DGL 4'!$B$26*D549)) + ('DGL 4'!$P$4/'DGL 4'!$B$27)*(1-EXP(-'DGL 4'!$B$27*D549))+ ('DGL 4'!$P$5/'DGL 4'!$B$28)*(1-EXP(-'DGL 4'!$B$28*D549))</f>
        <v>-197005.79096536411</v>
      </c>
      <c r="G549" s="21">
        <f>(F549+Systeme!$C$17)/Systeme!$C$14</f>
        <v>1.4971045173179445</v>
      </c>
      <c r="I549" s="8">
        <f>('DGL 4'!$P$7/'DGL 4'!$B$26)*(1-EXP(-'DGL 4'!$B$26*D549)) + ('DGL 4'!$P$8/'DGL 4'!$B$27)*(1-EXP(-'DGL 4'!$B$27*D549))+ ('DGL 4'!$P$9/'DGL 4'!$B$28)*(1-EXP(-'DGL 4'!$B$28*D549))</f>
        <v>13800.497866515216</v>
      </c>
      <c r="J549" s="21">
        <f>(I549+Systeme!$K$17)/Systeme!$K$14</f>
        <v>6.9002489332576076</v>
      </c>
      <c r="L549" s="8">
        <f>('DGL 4'!$P$11/'DGL 4'!$B$26)*(1-EXP(-'DGL 4'!$B$26*D549)) + ('DGL 4'!$P$12/'DGL 4'!$B$27)*(1-EXP(-'DGL 4'!$B$27*D549))+ ('DGL 4'!$P$13/'DGL 4'!$B$28)*(1-EXP(-'DGL 4'!$B$28*D549))</f>
        <v>13050.530216403538</v>
      </c>
      <c r="M549" s="21">
        <f>(L549+Systeme!$S$17)/Systeme!$S$14</f>
        <v>6.5252651082017694</v>
      </c>
      <c r="O549" s="8">
        <f>('DGL 4'!$P$15/'DGL 4'!$B$26)*(1-EXP(-'DGL 4'!$B$26*D549)) + ('DGL 4'!$P$16/'DGL 4'!$B$27)*(1-EXP(-'DGL 4'!$B$27*D549))+ ('DGL 4'!$P$17/'DGL 4'!$B$28)*(1-EXP(-'DGL 4'!$B$28*D549))</f>
        <v>170154.76288244539</v>
      </c>
      <c r="P549" s="21">
        <f>(O549+Systeme!$AA$17)/Systeme!$AA$14</f>
        <v>85.077381441222698</v>
      </c>
    </row>
    <row r="550" spans="1:16" x14ac:dyDescent="0.25">
      <c r="A550" s="4">
        <f t="shared" si="8"/>
        <v>548</v>
      </c>
      <c r="D550" s="19">
        <f>A550*0.001 *Systeme!$G$4</f>
        <v>54.800000000000004</v>
      </c>
      <c r="F550" s="8">
        <f>('DGL 4'!$P$3/'DGL 4'!$B$26)*(1-EXP(-'DGL 4'!$B$26*D550)) + ('DGL 4'!$P$4/'DGL 4'!$B$27)*(1-EXP(-'DGL 4'!$B$27*D550))+ ('DGL 4'!$P$5/'DGL 4'!$B$28)*(1-EXP(-'DGL 4'!$B$28*D550))</f>
        <v>-197021.8814091362</v>
      </c>
      <c r="G550" s="21">
        <f>(F550+Systeme!$C$17)/Systeme!$C$14</f>
        <v>1.4890592954319</v>
      </c>
      <c r="I550" s="8">
        <f>('DGL 4'!$P$7/'DGL 4'!$B$26)*(1-EXP(-'DGL 4'!$B$26*D550)) + ('DGL 4'!$P$8/'DGL 4'!$B$27)*(1-EXP(-'DGL 4'!$B$27*D550))+ ('DGL 4'!$P$9/'DGL 4'!$B$28)*(1-EXP(-'DGL 4'!$B$28*D550))</f>
        <v>13741.759474094113</v>
      </c>
      <c r="J550" s="21">
        <f>(I550+Systeme!$K$17)/Systeme!$K$14</f>
        <v>6.8708797370470567</v>
      </c>
      <c r="L550" s="8">
        <f>('DGL 4'!$P$11/'DGL 4'!$B$26)*(1-EXP(-'DGL 4'!$B$26*D550)) + ('DGL 4'!$P$12/'DGL 4'!$B$27)*(1-EXP(-'DGL 4'!$B$27*D550))+ ('DGL 4'!$P$13/'DGL 4'!$B$28)*(1-EXP(-'DGL 4'!$B$28*D550))</f>
        <v>12995.147866036248</v>
      </c>
      <c r="M550" s="21">
        <f>(L550+Systeme!$S$17)/Systeme!$S$14</f>
        <v>6.4975739330181241</v>
      </c>
      <c r="O550" s="8">
        <f>('DGL 4'!$P$15/'DGL 4'!$B$26)*(1-EXP(-'DGL 4'!$B$26*D550)) + ('DGL 4'!$P$16/'DGL 4'!$B$27)*(1-EXP(-'DGL 4'!$B$27*D550))+ ('DGL 4'!$P$17/'DGL 4'!$B$28)*(1-EXP(-'DGL 4'!$B$28*D550))</f>
        <v>170284.9740690059</v>
      </c>
      <c r="P550" s="21">
        <f>(O550+Systeme!$AA$17)/Systeme!$AA$14</f>
        <v>85.142487034502949</v>
      </c>
    </row>
    <row r="551" spans="1:16" x14ac:dyDescent="0.25">
      <c r="A551" s="4">
        <f t="shared" si="8"/>
        <v>549</v>
      </c>
      <c r="D551" s="19">
        <f>A551*0.001 *Systeme!$G$4</f>
        <v>54.900000000000006</v>
      </c>
      <c r="F551" s="8">
        <f>('DGL 4'!$P$3/'DGL 4'!$B$26)*(1-EXP(-'DGL 4'!$B$26*D551)) + ('DGL 4'!$P$4/'DGL 4'!$B$27)*(1-EXP(-'DGL 4'!$B$27*D551))+ ('DGL 4'!$P$5/'DGL 4'!$B$28)*(1-EXP(-'DGL 4'!$B$28*D551))</f>
        <v>-197037.87007978547</v>
      </c>
      <c r="G551" s="21">
        <f>(F551+Systeme!$C$17)/Systeme!$C$14</f>
        <v>1.4810649601072654</v>
      </c>
      <c r="I551" s="8">
        <f>('DGL 4'!$P$7/'DGL 4'!$B$26)*(1-EXP(-'DGL 4'!$B$26*D551)) + ('DGL 4'!$P$8/'DGL 4'!$B$27)*(1-EXP(-'DGL 4'!$B$27*D551))+ ('DGL 4'!$P$9/'DGL 4'!$B$28)*(1-EXP(-'DGL 4'!$B$28*D551))</f>
        <v>13683.254153638234</v>
      </c>
      <c r="J551" s="21">
        <f>(I551+Systeme!$K$17)/Systeme!$K$14</f>
        <v>6.8416270768191172</v>
      </c>
      <c r="L551" s="8">
        <f>('DGL 4'!$P$11/'DGL 4'!$B$26)*(1-EXP(-'DGL 4'!$B$26*D551)) + ('DGL 4'!$P$12/'DGL 4'!$B$27)*(1-EXP(-'DGL 4'!$B$27*D551))+ ('DGL 4'!$P$13/'DGL 4'!$B$28)*(1-EXP(-'DGL 4'!$B$28*D551))</f>
        <v>12939.983417019655</v>
      </c>
      <c r="M551" s="21">
        <f>(L551+Systeme!$S$17)/Systeme!$S$14</f>
        <v>6.469991708509828</v>
      </c>
      <c r="O551" s="8">
        <f>('DGL 4'!$P$15/'DGL 4'!$B$26)*(1-EXP(-'DGL 4'!$B$26*D551)) + ('DGL 4'!$P$16/'DGL 4'!$B$27)*(1-EXP(-'DGL 4'!$B$27*D551))+ ('DGL 4'!$P$17/'DGL 4'!$B$28)*(1-EXP(-'DGL 4'!$B$28*D551))</f>
        <v>170414.63250912764</v>
      </c>
      <c r="P551" s="21">
        <f>(O551+Systeme!$AA$17)/Systeme!$AA$14</f>
        <v>85.207316254563821</v>
      </c>
    </row>
    <row r="552" spans="1:16" x14ac:dyDescent="0.25">
      <c r="A552" s="4">
        <f t="shared" si="8"/>
        <v>550</v>
      </c>
      <c r="D552" s="19">
        <f>A552*0.001 *Systeme!$G$4</f>
        <v>55.000000000000007</v>
      </c>
      <c r="F552" s="8">
        <f>('DGL 4'!$P$3/'DGL 4'!$B$26)*(1-EXP(-'DGL 4'!$B$26*D552)) + ('DGL 4'!$P$4/'DGL 4'!$B$27)*(1-EXP(-'DGL 4'!$B$27*D552))+ ('DGL 4'!$P$5/'DGL 4'!$B$28)*(1-EXP(-'DGL 4'!$B$28*D552))</f>
        <v>-197053.75775842596</v>
      </c>
      <c r="G552" s="21">
        <f>(F552+Systeme!$C$17)/Systeme!$C$14</f>
        <v>1.4731211207870218</v>
      </c>
      <c r="I552" s="8">
        <f>('DGL 4'!$P$7/'DGL 4'!$B$26)*(1-EXP(-'DGL 4'!$B$26*D552)) + ('DGL 4'!$P$8/'DGL 4'!$B$27)*(1-EXP(-'DGL 4'!$B$27*D552))+ ('DGL 4'!$P$9/'DGL 4'!$B$28)*(1-EXP(-'DGL 4'!$B$28*D552))</f>
        <v>13624.98117271415</v>
      </c>
      <c r="J552" s="21">
        <f>(I552+Systeme!$K$17)/Systeme!$K$14</f>
        <v>6.8124905863570744</v>
      </c>
      <c r="L552" s="8">
        <f>('DGL 4'!$P$11/'DGL 4'!$B$26)*(1-EXP(-'DGL 4'!$B$26*D552)) + ('DGL 4'!$P$12/'DGL 4'!$B$27)*(1-EXP(-'DGL 4'!$B$27*D552))+ ('DGL 4'!$P$13/'DGL 4'!$B$28)*(1-EXP(-'DGL 4'!$B$28*D552))</f>
        <v>12885.036207143246</v>
      </c>
      <c r="M552" s="21">
        <f>(L552+Systeme!$S$17)/Systeme!$S$14</f>
        <v>6.442518103571623</v>
      </c>
      <c r="O552" s="8">
        <f>('DGL 4'!$P$15/'DGL 4'!$B$26)*(1-EXP(-'DGL 4'!$B$26*D552)) + ('DGL 4'!$P$16/'DGL 4'!$B$27)*(1-EXP(-'DGL 4'!$B$27*D552))+ ('DGL 4'!$P$17/'DGL 4'!$B$28)*(1-EXP(-'DGL 4'!$B$28*D552))</f>
        <v>170543.74037856859</v>
      </c>
      <c r="P552" s="21">
        <f>(O552+Systeme!$AA$17)/Systeme!$AA$14</f>
        <v>85.2718701892843</v>
      </c>
    </row>
    <row r="553" spans="1:16" x14ac:dyDescent="0.25">
      <c r="A553" s="4">
        <f t="shared" si="8"/>
        <v>551</v>
      </c>
      <c r="D553" s="19">
        <f>A553*0.001 *Systeme!$G$4</f>
        <v>55.1</v>
      </c>
      <c r="F553" s="8">
        <f>('DGL 4'!$P$3/'DGL 4'!$B$26)*(1-EXP(-'DGL 4'!$B$26*D553)) + ('DGL 4'!$P$4/'DGL 4'!$B$27)*(1-EXP(-'DGL 4'!$B$27*D553))+ ('DGL 4'!$P$5/'DGL 4'!$B$28)*(1-EXP(-'DGL 4'!$B$28*D553))</f>
        <v>-197069.54521912819</v>
      </c>
      <c r="G553" s="21">
        <f>(F553+Systeme!$C$17)/Systeme!$C$14</f>
        <v>1.4652273904359026</v>
      </c>
      <c r="I553" s="8">
        <f>('DGL 4'!$P$7/'DGL 4'!$B$26)*(1-EXP(-'DGL 4'!$B$26*D553)) + ('DGL 4'!$P$8/'DGL 4'!$B$27)*(1-EXP(-'DGL 4'!$B$27*D553))+ ('DGL 4'!$P$9/'DGL 4'!$B$28)*(1-EXP(-'DGL 4'!$B$28*D553))</f>
        <v>13566.93979885013</v>
      </c>
      <c r="J553" s="21">
        <f>(I553+Systeme!$K$17)/Systeme!$K$14</f>
        <v>6.7834698994250644</v>
      </c>
      <c r="L553" s="8">
        <f>('DGL 4'!$P$11/'DGL 4'!$B$26)*(1-EXP(-'DGL 4'!$B$26*D553)) + ('DGL 4'!$P$12/'DGL 4'!$B$27)*(1-EXP(-'DGL 4'!$B$27*D553))+ ('DGL 4'!$P$13/'DGL 4'!$B$28)*(1-EXP(-'DGL 4'!$B$28*D553))</f>
        <v>12830.305573815567</v>
      </c>
      <c r="M553" s="21">
        <f>(L553+Systeme!$S$17)/Systeme!$S$14</f>
        <v>6.4151527869077833</v>
      </c>
      <c r="O553" s="8">
        <f>('DGL 4'!$P$15/'DGL 4'!$B$26)*(1-EXP(-'DGL 4'!$B$26*D553)) + ('DGL 4'!$P$16/'DGL 4'!$B$27)*(1-EXP(-'DGL 4'!$B$27*D553))+ ('DGL 4'!$P$17/'DGL 4'!$B$28)*(1-EXP(-'DGL 4'!$B$28*D553))</f>
        <v>170672.29984646253</v>
      </c>
      <c r="P553" s="21">
        <f>(O553+Systeme!$AA$17)/Systeme!$AA$14</f>
        <v>85.336149923231261</v>
      </c>
    </row>
    <row r="554" spans="1:16" x14ac:dyDescent="0.25">
      <c r="A554" s="4">
        <f t="shared" si="8"/>
        <v>552</v>
      </c>
      <c r="D554" s="19">
        <f>A554*0.001 *Systeme!$G$4</f>
        <v>55.2</v>
      </c>
      <c r="F554" s="8">
        <f>('DGL 4'!$P$3/'DGL 4'!$B$26)*(1-EXP(-'DGL 4'!$B$26*D554)) + ('DGL 4'!$P$4/'DGL 4'!$B$27)*(1-EXP(-'DGL 4'!$B$27*D554))+ ('DGL 4'!$P$5/'DGL 4'!$B$28)*(1-EXP(-'DGL 4'!$B$28*D554))</f>
        <v>-197085.23322898953</v>
      </c>
      <c r="G554" s="21">
        <f>(F554+Systeme!$C$17)/Systeme!$C$14</f>
        <v>1.4573833855052363</v>
      </c>
      <c r="I554" s="8">
        <f>('DGL 4'!$P$7/'DGL 4'!$B$26)*(1-EXP(-'DGL 4'!$B$26*D554)) + ('DGL 4'!$P$8/'DGL 4'!$B$27)*(1-EXP(-'DGL 4'!$B$27*D554))+ ('DGL 4'!$P$9/'DGL 4'!$B$28)*(1-EXP(-'DGL 4'!$B$28*D554))</f>
        <v>13509.129299572116</v>
      </c>
      <c r="J554" s="21">
        <f>(I554+Systeme!$K$17)/Systeme!$K$14</f>
        <v>6.7545646497860581</v>
      </c>
      <c r="L554" s="8">
        <f>('DGL 4'!$P$11/'DGL 4'!$B$26)*(1-EXP(-'DGL 4'!$B$26*D554)) + ('DGL 4'!$P$12/'DGL 4'!$B$27)*(1-EXP(-'DGL 4'!$B$27*D554))+ ('DGL 4'!$P$13/'DGL 4'!$B$28)*(1-EXP(-'DGL 4'!$B$28*D554))</f>
        <v>12775.790854102204</v>
      </c>
      <c r="M554" s="21">
        <f>(L554+Systeme!$S$17)/Systeme!$S$14</f>
        <v>6.3878954270511024</v>
      </c>
      <c r="O554" s="8">
        <f>('DGL 4'!$P$15/'DGL 4'!$B$26)*(1-EXP(-'DGL 4'!$B$26*D554)) + ('DGL 4'!$P$16/'DGL 4'!$B$27)*(1-EXP(-'DGL 4'!$B$27*D554))+ ('DGL 4'!$P$17/'DGL 4'!$B$28)*(1-EXP(-'DGL 4'!$B$28*D554))</f>
        <v>170800.31307531524</v>
      </c>
      <c r="P554" s="21">
        <f>(O554+Systeme!$AA$17)/Systeme!$AA$14</f>
        <v>85.400156537657622</v>
      </c>
    </row>
    <row r="555" spans="1:16" x14ac:dyDescent="0.25">
      <c r="A555" s="4">
        <f t="shared" si="8"/>
        <v>553</v>
      </c>
      <c r="D555" s="19">
        <f>A555*0.001 *Systeme!$G$4</f>
        <v>55.300000000000004</v>
      </c>
      <c r="F555" s="8">
        <f>('DGL 4'!$P$3/'DGL 4'!$B$26)*(1-EXP(-'DGL 4'!$B$26*D555)) + ('DGL 4'!$P$4/'DGL 4'!$B$27)*(1-EXP(-'DGL 4'!$B$27*D555))+ ('DGL 4'!$P$5/'DGL 4'!$B$28)*(1-EXP(-'DGL 4'!$B$28*D555))</f>
        <v>-197100.82254820329</v>
      </c>
      <c r="G555" s="21">
        <f>(F555+Systeme!$C$17)/Systeme!$C$14</f>
        <v>1.4495887258983566</v>
      </c>
      <c r="I555" s="8">
        <f>('DGL 4'!$P$7/'DGL 4'!$B$26)*(1-EXP(-'DGL 4'!$B$26*D555)) + ('DGL 4'!$P$8/'DGL 4'!$B$27)*(1-EXP(-'DGL 4'!$B$27*D555))+ ('DGL 4'!$P$9/'DGL 4'!$B$28)*(1-EXP(-'DGL 4'!$B$28*D555))</f>
        <v>13451.5489424392</v>
      </c>
      <c r="J555" s="21">
        <f>(I555+Systeme!$K$17)/Systeme!$K$14</f>
        <v>6.7257744712195997</v>
      </c>
      <c r="L555" s="8">
        <f>('DGL 4'!$P$11/'DGL 4'!$B$26)*(1-EXP(-'DGL 4'!$B$26*D555)) + ('DGL 4'!$P$12/'DGL 4'!$B$27)*(1-EXP(-'DGL 4'!$B$27*D555))+ ('DGL 4'!$P$13/'DGL 4'!$B$28)*(1-EXP(-'DGL 4'!$B$28*D555))</f>
        <v>12721.491384762747</v>
      </c>
      <c r="M555" s="21">
        <f>(L555+Systeme!$S$17)/Systeme!$S$14</f>
        <v>6.3607456923813732</v>
      </c>
      <c r="O555" s="8">
        <f>('DGL 4'!$P$15/'DGL 4'!$B$26)*(1-EXP(-'DGL 4'!$B$26*D555)) + ('DGL 4'!$P$16/'DGL 4'!$B$27)*(1-EXP(-'DGL 4'!$B$27*D555))+ ('DGL 4'!$P$17/'DGL 4'!$B$28)*(1-EXP(-'DGL 4'!$B$28*D555))</f>
        <v>170927.78222100137</v>
      </c>
      <c r="P555" s="21">
        <f>(O555+Systeme!$AA$17)/Systeme!$AA$14</f>
        <v>85.463891110500683</v>
      </c>
    </row>
    <row r="556" spans="1:16" x14ac:dyDescent="0.25">
      <c r="A556" s="4">
        <f t="shared" si="8"/>
        <v>554</v>
      </c>
      <c r="D556" s="19">
        <f>A556*0.001 *Systeme!$G$4</f>
        <v>55.400000000000006</v>
      </c>
      <c r="F556" s="8">
        <f>('DGL 4'!$P$3/'DGL 4'!$B$26)*(1-EXP(-'DGL 4'!$B$26*D556)) + ('DGL 4'!$P$4/'DGL 4'!$B$27)*(1-EXP(-'DGL 4'!$B$27*D556))+ ('DGL 4'!$P$5/'DGL 4'!$B$28)*(1-EXP(-'DGL 4'!$B$28*D556))</f>
        <v>-197116.31393012754</v>
      </c>
      <c r="G556" s="21">
        <f>(F556+Systeme!$C$17)/Systeme!$C$14</f>
        <v>1.4418430349362317</v>
      </c>
      <c r="I556" s="8">
        <f>('DGL 4'!$P$7/'DGL 4'!$B$26)*(1-EXP(-'DGL 4'!$B$26*D556)) + ('DGL 4'!$P$8/'DGL 4'!$B$27)*(1-EXP(-'DGL 4'!$B$27*D556))+ ('DGL 4'!$P$9/'DGL 4'!$B$28)*(1-EXP(-'DGL 4'!$B$28*D556))</f>
        <v>13394.197995078284</v>
      </c>
      <c r="J556" s="21">
        <f>(I556+Systeme!$K$17)/Systeme!$K$14</f>
        <v>6.6970989975391424</v>
      </c>
      <c r="L556" s="8">
        <f>('DGL 4'!$P$11/'DGL 4'!$B$26)*(1-EXP(-'DGL 4'!$B$26*D556)) + ('DGL 4'!$P$12/'DGL 4'!$B$27)*(1-EXP(-'DGL 4'!$B$27*D556))+ ('DGL 4'!$P$13/'DGL 4'!$B$28)*(1-EXP(-'DGL 4'!$B$28*D556))</f>
        <v>12667.406502287602</v>
      </c>
      <c r="M556" s="21">
        <f>(L556+Systeme!$S$17)/Systeme!$S$14</f>
        <v>6.3337032511438007</v>
      </c>
      <c r="O556" s="8">
        <f>('DGL 4'!$P$15/'DGL 4'!$B$26)*(1-EXP(-'DGL 4'!$B$26*D556)) + ('DGL 4'!$P$16/'DGL 4'!$B$27)*(1-EXP(-'DGL 4'!$B$27*D556))+ ('DGL 4'!$P$17/'DGL 4'!$B$28)*(1-EXP(-'DGL 4'!$B$28*D556))</f>
        <v>171054.70943276168</v>
      </c>
      <c r="P556" s="21">
        <f>(O556+Systeme!$AA$17)/Systeme!$AA$14</f>
        <v>85.527354716380842</v>
      </c>
    </row>
    <row r="557" spans="1:16" x14ac:dyDescent="0.25">
      <c r="A557" s="4">
        <f t="shared" si="8"/>
        <v>555</v>
      </c>
      <c r="D557" s="19">
        <f>A557*0.001 *Systeme!$G$4</f>
        <v>55.500000000000007</v>
      </c>
      <c r="F557" s="8">
        <f>('DGL 4'!$P$3/'DGL 4'!$B$26)*(1-EXP(-'DGL 4'!$B$26*D557)) + ('DGL 4'!$P$4/'DGL 4'!$B$27)*(1-EXP(-'DGL 4'!$B$27*D557))+ ('DGL 4'!$P$5/'DGL 4'!$B$28)*(1-EXP(-'DGL 4'!$B$28*D557))</f>
        <v>-197131.70812135297</v>
      </c>
      <c r="G557" s="21">
        <f>(F557+Systeme!$C$17)/Systeme!$C$14</f>
        <v>1.4341459393235128</v>
      </c>
      <c r="I557" s="8">
        <f>('DGL 4'!$P$7/'DGL 4'!$B$26)*(1-EXP(-'DGL 4'!$B$26*D557)) + ('DGL 4'!$P$8/'DGL 4'!$B$27)*(1-EXP(-'DGL 4'!$B$27*D557))+ ('DGL 4'!$P$9/'DGL 4'!$B$28)*(1-EXP(-'DGL 4'!$B$28*D557))</f>
        <v>13337.075725218485</v>
      </c>
      <c r="J557" s="21">
        <f>(I557+Systeme!$K$17)/Systeme!$K$14</f>
        <v>6.6685378626092424</v>
      </c>
      <c r="L557" s="8">
        <f>('DGL 4'!$P$11/'DGL 4'!$B$26)*(1-EXP(-'DGL 4'!$B$26*D557)) + ('DGL 4'!$P$12/'DGL 4'!$B$27)*(1-EXP(-'DGL 4'!$B$27*D557))+ ('DGL 4'!$P$13/'DGL 4'!$B$28)*(1-EXP(-'DGL 4'!$B$28*D557))</f>
        <v>12613.535542934202</v>
      </c>
      <c r="M557" s="21">
        <f>(L557+Systeme!$S$17)/Systeme!$S$14</f>
        <v>6.3067677714671007</v>
      </c>
      <c r="O557" s="8">
        <f>('DGL 4'!$P$15/'DGL 4'!$B$26)*(1-EXP(-'DGL 4'!$B$26*D557)) + ('DGL 4'!$P$16/'DGL 4'!$B$27)*(1-EXP(-'DGL 4'!$B$27*D557))+ ('DGL 4'!$P$17/'DGL 4'!$B$28)*(1-EXP(-'DGL 4'!$B$28*D557))</f>
        <v>171181.09685320032</v>
      </c>
      <c r="P557" s="21">
        <f>(O557+Systeme!$AA$17)/Systeme!$AA$14</f>
        <v>85.590548426600165</v>
      </c>
    </row>
    <row r="558" spans="1:16" x14ac:dyDescent="0.25">
      <c r="A558" s="4">
        <f t="shared" si="8"/>
        <v>556</v>
      </c>
      <c r="D558" s="19">
        <f>A558*0.001 *Systeme!$G$4</f>
        <v>55.600000000000009</v>
      </c>
      <c r="F558" s="8">
        <f>('DGL 4'!$P$3/'DGL 4'!$B$26)*(1-EXP(-'DGL 4'!$B$26*D558)) + ('DGL 4'!$P$4/'DGL 4'!$B$27)*(1-EXP(-'DGL 4'!$B$27*D558))+ ('DGL 4'!$P$5/'DGL 4'!$B$28)*(1-EXP(-'DGL 4'!$B$28*D558))</f>
        <v>-197147.00586177022</v>
      </c>
      <c r="G558" s="21">
        <f>(F558+Systeme!$C$17)/Systeme!$C$14</f>
        <v>1.4264970691148919</v>
      </c>
      <c r="I558" s="8">
        <f>('DGL 4'!$P$7/'DGL 4'!$B$26)*(1-EXP(-'DGL 4'!$B$26*D558)) + ('DGL 4'!$P$8/'DGL 4'!$B$27)*(1-EXP(-'DGL 4'!$B$27*D558))+ ('DGL 4'!$P$9/'DGL 4'!$B$28)*(1-EXP(-'DGL 4'!$B$28*D558))</f>
        <v>13280.181400724949</v>
      </c>
      <c r="J558" s="21">
        <f>(I558+Systeme!$K$17)/Systeme!$K$14</f>
        <v>6.6400907003624745</v>
      </c>
      <c r="L558" s="8">
        <f>('DGL 4'!$P$11/'DGL 4'!$B$26)*(1-EXP(-'DGL 4'!$B$26*D558)) + ('DGL 4'!$P$12/'DGL 4'!$B$27)*(1-EXP(-'DGL 4'!$B$27*D558))+ ('DGL 4'!$P$13/'DGL 4'!$B$28)*(1-EXP(-'DGL 4'!$B$28*D558))</f>
        <v>12559.87784276242</v>
      </c>
      <c r="M558" s="21">
        <f>(L558+Systeme!$S$17)/Systeme!$S$14</f>
        <v>6.27993892138121</v>
      </c>
      <c r="O558" s="8">
        <f>('DGL 4'!$P$15/'DGL 4'!$B$26)*(1-EXP(-'DGL 4'!$B$26*D558)) + ('DGL 4'!$P$16/'DGL 4'!$B$27)*(1-EXP(-'DGL 4'!$B$27*D558))+ ('DGL 4'!$P$17/'DGL 4'!$B$28)*(1-EXP(-'DGL 4'!$B$28*D558))</f>
        <v>171306.94661828288</v>
      </c>
      <c r="P558" s="21">
        <f>(O558+Systeme!$AA$17)/Systeme!$AA$14</f>
        <v>85.653473309141432</v>
      </c>
    </row>
    <row r="559" spans="1:16" x14ac:dyDescent="0.25">
      <c r="A559" s="4">
        <f t="shared" si="8"/>
        <v>557</v>
      </c>
      <c r="D559" s="19">
        <f>A559*0.001 *Systeme!$G$4</f>
        <v>55.7</v>
      </c>
      <c r="F559" s="8">
        <f>('DGL 4'!$P$3/'DGL 4'!$B$26)*(1-EXP(-'DGL 4'!$B$26*D559)) + ('DGL 4'!$P$4/'DGL 4'!$B$27)*(1-EXP(-'DGL 4'!$B$27*D559))+ ('DGL 4'!$P$5/'DGL 4'!$B$28)*(1-EXP(-'DGL 4'!$B$28*D559))</f>
        <v>-197162.20788463613</v>
      </c>
      <c r="G559" s="21">
        <f>(F559+Systeme!$C$17)/Systeme!$C$14</f>
        <v>1.4188960576819372</v>
      </c>
      <c r="I559" s="8">
        <f>('DGL 4'!$P$7/'DGL 4'!$B$26)*(1-EXP(-'DGL 4'!$B$26*D559)) + ('DGL 4'!$P$8/'DGL 4'!$B$27)*(1-EXP(-'DGL 4'!$B$27*D559))+ ('DGL 4'!$P$9/'DGL 4'!$B$28)*(1-EXP(-'DGL 4'!$B$28*D559))</f>
        <v>13223.51428963209</v>
      </c>
      <c r="J559" s="21">
        <f>(I559+Systeme!$K$17)/Systeme!$K$14</f>
        <v>6.6117571448160453</v>
      </c>
      <c r="L559" s="8">
        <f>('DGL 4'!$P$11/'DGL 4'!$B$26)*(1-EXP(-'DGL 4'!$B$26*D559)) + ('DGL 4'!$P$12/'DGL 4'!$B$27)*(1-EXP(-'DGL 4'!$B$27*D559))+ ('DGL 4'!$P$13/'DGL 4'!$B$28)*(1-EXP(-'DGL 4'!$B$28*D559))</f>
        <v>12506.432737669704</v>
      </c>
      <c r="M559" s="21">
        <f>(L559+Systeme!$S$17)/Systeme!$S$14</f>
        <v>6.2532163688348517</v>
      </c>
      <c r="O559" s="8">
        <f>('DGL 4'!$P$15/'DGL 4'!$B$26)*(1-EXP(-'DGL 4'!$B$26*D559)) + ('DGL 4'!$P$16/'DGL 4'!$B$27)*(1-EXP(-'DGL 4'!$B$27*D559))+ ('DGL 4'!$P$17/'DGL 4'!$B$28)*(1-EXP(-'DGL 4'!$B$28*D559))</f>
        <v>171432.26085733439</v>
      </c>
      <c r="P559" s="21">
        <f>(O559+Systeme!$AA$17)/Systeme!$AA$14</f>
        <v>85.716130428667199</v>
      </c>
    </row>
    <row r="560" spans="1:16" x14ac:dyDescent="0.25">
      <c r="A560" s="4">
        <f t="shared" si="8"/>
        <v>558</v>
      </c>
      <c r="D560" s="19">
        <f>A560*0.001 *Systeme!$G$4</f>
        <v>55.800000000000004</v>
      </c>
      <c r="F560" s="8">
        <f>('DGL 4'!$P$3/'DGL 4'!$B$26)*(1-EXP(-'DGL 4'!$B$26*D560)) + ('DGL 4'!$P$4/'DGL 4'!$B$27)*(1-EXP(-'DGL 4'!$B$27*D560))+ ('DGL 4'!$P$5/'DGL 4'!$B$28)*(1-EXP(-'DGL 4'!$B$28*D560))</f>
        <v>-197177.31491663982</v>
      </c>
      <c r="G560" s="21">
        <f>(F560+Systeme!$C$17)/Systeme!$C$14</f>
        <v>1.4113425416800891</v>
      </c>
      <c r="I560" s="8">
        <f>('DGL 4'!$P$7/'DGL 4'!$B$26)*(1-EXP(-'DGL 4'!$B$26*D560)) + ('DGL 4'!$P$8/'DGL 4'!$B$27)*(1-EXP(-'DGL 4'!$B$27*D560))+ ('DGL 4'!$P$9/'DGL 4'!$B$28)*(1-EXP(-'DGL 4'!$B$28*D560))</f>
        <v>13167.073660176189</v>
      </c>
      <c r="J560" s="21">
        <f>(I560+Systeme!$K$17)/Systeme!$K$14</f>
        <v>6.5835368300880948</v>
      </c>
      <c r="L560" s="8">
        <f>('DGL 4'!$P$11/'DGL 4'!$B$26)*(1-EXP(-'DGL 4'!$B$26*D560)) + ('DGL 4'!$P$12/'DGL 4'!$B$27)*(1-EXP(-'DGL 4'!$B$27*D560))+ ('DGL 4'!$P$13/'DGL 4'!$B$28)*(1-EXP(-'DGL 4'!$B$28*D560))</f>
        <v>12453.199563425645</v>
      </c>
      <c r="M560" s="21">
        <f>(L560+Systeme!$S$17)/Systeme!$S$14</f>
        <v>6.2265997817128227</v>
      </c>
      <c r="O560" s="8">
        <f>('DGL 4'!$P$15/'DGL 4'!$B$26)*(1-EXP(-'DGL 4'!$B$26*D560)) + ('DGL 4'!$P$16/'DGL 4'!$B$27)*(1-EXP(-'DGL 4'!$B$27*D560))+ ('DGL 4'!$P$17/'DGL 4'!$B$28)*(1-EXP(-'DGL 4'!$B$28*D560))</f>
        <v>171557.04169303805</v>
      </c>
      <c r="P560" s="21">
        <f>(O560+Systeme!$AA$17)/Systeme!$AA$14</f>
        <v>85.778520846519029</v>
      </c>
    </row>
    <row r="561" spans="1:16" x14ac:dyDescent="0.25">
      <c r="A561" s="4">
        <f t="shared" si="8"/>
        <v>559</v>
      </c>
      <c r="D561" s="19">
        <f>A561*0.001 *Systeme!$G$4</f>
        <v>55.900000000000006</v>
      </c>
      <c r="F561" s="8">
        <f>('DGL 4'!$P$3/'DGL 4'!$B$26)*(1-EXP(-'DGL 4'!$B$26*D561)) + ('DGL 4'!$P$4/'DGL 4'!$B$27)*(1-EXP(-'DGL 4'!$B$27*D561))+ ('DGL 4'!$P$5/'DGL 4'!$B$28)*(1-EXP(-'DGL 4'!$B$28*D561))</f>
        <v>-197192.32767796781</v>
      </c>
      <c r="G561" s="21">
        <f>(F561+Systeme!$C$17)/Systeme!$C$14</f>
        <v>1.4038361610160937</v>
      </c>
      <c r="I561" s="8">
        <f>('DGL 4'!$P$7/'DGL 4'!$B$26)*(1-EXP(-'DGL 4'!$B$26*D561)) + ('DGL 4'!$P$8/'DGL 4'!$B$27)*(1-EXP(-'DGL 4'!$B$27*D561))+ ('DGL 4'!$P$9/'DGL 4'!$B$28)*(1-EXP(-'DGL 4'!$B$28*D561))</f>
        <v>13110.858780827897</v>
      </c>
      <c r="J561" s="21">
        <f>(I561+Systeme!$K$17)/Systeme!$K$14</f>
        <v>6.5554293904139485</v>
      </c>
      <c r="L561" s="8">
        <f>('DGL 4'!$P$11/'DGL 4'!$B$26)*(1-EXP(-'DGL 4'!$B$26*D561)) + ('DGL 4'!$P$12/'DGL 4'!$B$27)*(1-EXP(-'DGL 4'!$B$27*D561))+ ('DGL 4'!$P$13/'DGL 4'!$B$28)*(1-EXP(-'DGL 4'!$B$28*D561))</f>
        <v>12400.17765570592</v>
      </c>
      <c r="M561" s="21">
        <f>(L561+Systeme!$S$17)/Systeme!$S$14</f>
        <v>6.2000888278529604</v>
      </c>
      <c r="O561" s="8">
        <f>('DGL 4'!$P$15/'DGL 4'!$B$26)*(1-EXP(-'DGL 4'!$B$26*D561)) + ('DGL 4'!$P$16/'DGL 4'!$B$27)*(1-EXP(-'DGL 4'!$B$27*D561))+ ('DGL 4'!$P$17/'DGL 4'!$B$28)*(1-EXP(-'DGL 4'!$B$28*D561))</f>
        <v>171681.29124143402</v>
      </c>
      <c r="P561" s="21">
        <f>(O561+Systeme!$AA$17)/Systeme!$AA$14</f>
        <v>85.840645620717012</v>
      </c>
    </row>
    <row r="562" spans="1:16" x14ac:dyDescent="0.25">
      <c r="A562" s="4">
        <f t="shared" si="8"/>
        <v>560</v>
      </c>
      <c r="D562" s="19">
        <f>A562*0.001 *Systeme!$G$4</f>
        <v>56.000000000000007</v>
      </c>
      <c r="F562" s="8">
        <f>('DGL 4'!$P$3/'DGL 4'!$B$26)*(1-EXP(-'DGL 4'!$B$26*D562)) + ('DGL 4'!$P$4/'DGL 4'!$B$27)*(1-EXP(-'DGL 4'!$B$27*D562))+ ('DGL 4'!$P$5/'DGL 4'!$B$28)*(1-EXP(-'DGL 4'!$B$28*D562))</f>
        <v>-197207.24688236826</v>
      </c>
      <c r="G562" s="21">
        <f>(F562+Systeme!$C$17)/Systeme!$C$14</f>
        <v>1.3963765588158712</v>
      </c>
      <c r="I562" s="8">
        <f>('DGL 4'!$P$7/'DGL 4'!$B$26)*(1-EXP(-'DGL 4'!$B$26*D562)) + ('DGL 4'!$P$8/'DGL 4'!$B$27)*(1-EXP(-'DGL 4'!$B$27*D562))+ ('DGL 4'!$P$9/'DGL 4'!$B$28)*(1-EXP(-'DGL 4'!$B$28*D562))</f>
        <v>13054.868920323759</v>
      </c>
      <c r="J562" s="21">
        <f>(I562+Systeme!$K$17)/Systeme!$K$14</f>
        <v>6.5274344601618797</v>
      </c>
      <c r="L562" s="8">
        <f>('DGL 4'!$P$11/'DGL 4'!$B$26)*(1-EXP(-'DGL 4'!$B$26*D562)) + ('DGL 4'!$P$12/'DGL 4'!$B$27)*(1-EXP(-'DGL 4'!$B$27*D562))+ ('DGL 4'!$P$13/'DGL 4'!$B$28)*(1-EXP(-'DGL 4'!$B$28*D562))</f>
        <v>12347.366350125871</v>
      </c>
      <c r="M562" s="21">
        <f>(L562+Systeme!$S$17)/Systeme!$S$14</f>
        <v>6.1736831750629353</v>
      </c>
      <c r="O562" s="8">
        <f>('DGL 4'!$P$15/'DGL 4'!$B$26)*(1-EXP(-'DGL 4'!$B$26*D562)) + ('DGL 4'!$P$16/'DGL 4'!$B$27)*(1-EXP(-'DGL 4'!$B$27*D562))+ ('DGL 4'!$P$17/'DGL 4'!$B$28)*(1-EXP(-'DGL 4'!$B$28*D562))</f>
        <v>171805.01161191869</v>
      </c>
      <c r="P562" s="21">
        <f>(O562+Systeme!$AA$17)/Systeme!$AA$14</f>
        <v>85.902505805959336</v>
      </c>
    </row>
    <row r="563" spans="1:16" x14ac:dyDescent="0.25">
      <c r="A563" s="4">
        <f t="shared" si="8"/>
        <v>561</v>
      </c>
      <c r="D563" s="19">
        <f>A563*0.001 *Systeme!$G$4</f>
        <v>56.100000000000009</v>
      </c>
      <c r="F563" s="8">
        <f>('DGL 4'!$P$3/'DGL 4'!$B$26)*(1-EXP(-'DGL 4'!$B$26*D563)) + ('DGL 4'!$P$4/'DGL 4'!$B$27)*(1-EXP(-'DGL 4'!$B$27*D563))+ ('DGL 4'!$P$5/'DGL 4'!$B$28)*(1-EXP(-'DGL 4'!$B$28*D563))</f>
        <v>-197222.07323721499</v>
      </c>
      <c r="G563" s="21">
        <f>(F563+Systeme!$C$17)/Systeme!$C$14</f>
        <v>1.3889633813925029</v>
      </c>
      <c r="I563" s="8">
        <f>('DGL 4'!$P$7/'DGL 4'!$B$26)*(1-EXP(-'DGL 4'!$B$26*D563)) + ('DGL 4'!$P$8/'DGL 4'!$B$27)*(1-EXP(-'DGL 4'!$B$27*D563))+ ('DGL 4'!$P$9/'DGL 4'!$B$28)*(1-EXP(-'DGL 4'!$B$28*D563))</f>
        <v>12999.10334769747</v>
      </c>
      <c r="J563" s="21">
        <f>(I563+Systeme!$K$17)/Systeme!$K$14</f>
        <v>6.4995516738487353</v>
      </c>
      <c r="L563" s="8">
        <f>('DGL 4'!$P$11/'DGL 4'!$B$26)*(1-EXP(-'DGL 4'!$B$26*D563)) + ('DGL 4'!$P$12/'DGL 4'!$B$27)*(1-EXP(-'DGL 4'!$B$27*D563))+ ('DGL 4'!$P$13/'DGL 4'!$B$28)*(1-EXP(-'DGL 4'!$B$28*D563))</f>
        <v>12294.764982273307</v>
      </c>
      <c r="M563" s="21">
        <f>(L563+Systeme!$S$17)/Systeme!$S$14</f>
        <v>6.1473824911366535</v>
      </c>
      <c r="O563" s="8">
        <f>('DGL 4'!$P$15/'DGL 4'!$B$26)*(1-EXP(-'DGL 4'!$B$26*D563)) + ('DGL 4'!$P$16/'DGL 4'!$B$27)*(1-EXP(-'DGL 4'!$B$27*D563))+ ('DGL 4'!$P$17/'DGL 4'!$B$28)*(1-EXP(-'DGL 4'!$B$28*D563))</f>
        <v>171928.20490724425</v>
      </c>
      <c r="P563" s="21">
        <f>(O563+Systeme!$AA$17)/Systeme!$AA$14</f>
        <v>85.964102453622118</v>
      </c>
    </row>
    <row r="564" spans="1:16" x14ac:dyDescent="0.25">
      <c r="A564" s="4">
        <f t="shared" si="8"/>
        <v>562</v>
      </c>
      <c r="D564" s="19">
        <f>A564*0.001 *Systeme!$G$4</f>
        <v>56.2</v>
      </c>
      <c r="F564" s="8">
        <f>('DGL 4'!$P$3/'DGL 4'!$B$26)*(1-EXP(-'DGL 4'!$B$26*D564)) + ('DGL 4'!$P$4/'DGL 4'!$B$27)*(1-EXP(-'DGL 4'!$B$27*D564))+ ('DGL 4'!$P$5/'DGL 4'!$B$28)*(1-EXP(-'DGL 4'!$B$28*D564))</f>
        <v>-197236.8074435704</v>
      </c>
      <c r="G564" s="21">
        <f>(F564+Systeme!$C$17)/Systeme!$C$14</f>
        <v>1.3815962782147981</v>
      </c>
      <c r="I564" s="8">
        <f>('DGL 4'!$P$7/'DGL 4'!$B$26)*(1-EXP(-'DGL 4'!$B$26*D564)) + ('DGL 4'!$P$8/'DGL 4'!$B$27)*(1-EXP(-'DGL 4'!$B$27*D564))+ ('DGL 4'!$P$9/'DGL 4'!$B$28)*(1-EXP(-'DGL 4'!$B$28*D564))</f>
        <v>12943.561332310812</v>
      </c>
      <c r="J564" s="21">
        <f>(I564+Systeme!$K$17)/Systeme!$K$14</f>
        <v>6.4717806661554063</v>
      </c>
      <c r="L564" s="8">
        <f>('DGL 4'!$P$11/'DGL 4'!$B$26)*(1-EXP(-'DGL 4'!$B$26*D564)) + ('DGL 4'!$P$12/'DGL 4'!$B$27)*(1-EXP(-'DGL 4'!$B$27*D564))+ ('DGL 4'!$P$13/'DGL 4'!$B$28)*(1-EXP(-'DGL 4'!$B$28*D564))</f>
        <v>12242.37288774128</v>
      </c>
      <c r="M564" s="21">
        <f>(L564+Systeme!$S$17)/Systeme!$S$14</f>
        <v>6.1211864438706396</v>
      </c>
      <c r="O564" s="8">
        <f>('DGL 4'!$P$15/'DGL 4'!$B$26)*(1-EXP(-'DGL 4'!$B$26*D564)) + ('DGL 4'!$P$16/'DGL 4'!$B$27)*(1-EXP(-'DGL 4'!$B$27*D564))+ ('DGL 4'!$P$17/'DGL 4'!$B$28)*(1-EXP(-'DGL 4'!$B$28*D564))</f>
        <v>172050.8732235184</v>
      </c>
      <c r="P564" s="21">
        <f>(O564+Systeme!$AA$17)/Systeme!$AA$14</f>
        <v>86.025436611759204</v>
      </c>
    </row>
    <row r="565" spans="1:16" x14ac:dyDescent="0.25">
      <c r="A565" s="4">
        <f t="shared" si="8"/>
        <v>563</v>
      </c>
      <c r="D565" s="19">
        <f>A565*0.001 *Systeme!$G$4</f>
        <v>56.300000000000004</v>
      </c>
      <c r="F565" s="8">
        <f>('DGL 4'!$P$3/'DGL 4'!$B$26)*(1-EXP(-'DGL 4'!$B$26*D565)) + ('DGL 4'!$P$4/'DGL 4'!$B$27)*(1-EXP(-'DGL 4'!$B$27*D565))+ ('DGL 4'!$P$5/'DGL 4'!$B$28)*(1-EXP(-'DGL 4'!$B$28*D565))</f>
        <v>-197251.45019624819</v>
      </c>
      <c r="G565" s="21">
        <f>(F565+Systeme!$C$17)/Systeme!$C$14</f>
        <v>1.374274901875906</v>
      </c>
      <c r="I565" s="8">
        <f>('DGL 4'!$P$7/'DGL 4'!$B$26)*(1-EXP(-'DGL 4'!$B$26*D565)) + ('DGL 4'!$P$8/'DGL 4'!$B$27)*(1-EXP(-'DGL 4'!$B$27*D565))+ ('DGL 4'!$P$9/'DGL 4'!$B$28)*(1-EXP(-'DGL 4'!$B$28*D565))</f>
        <v>12888.242143883544</v>
      </c>
      <c r="J565" s="21">
        <f>(I565+Systeme!$K$17)/Systeme!$K$14</f>
        <v>6.4441210719417725</v>
      </c>
      <c r="L565" s="8">
        <f>('DGL 4'!$P$11/'DGL 4'!$B$26)*(1-EXP(-'DGL 4'!$B$26*D565)) + ('DGL 4'!$P$12/'DGL 4'!$B$27)*(1-EXP(-'DGL 4'!$B$27*D565))+ ('DGL 4'!$P$13/'DGL 4'!$B$28)*(1-EXP(-'DGL 4'!$B$28*D565))</f>
        <v>12190.18940215974</v>
      </c>
      <c r="M565" s="21">
        <f>(L565+Systeme!$S$17)/Systeme!$S$14</f>
        <v>6.0950947010798702</v>
      </c>
      <c r="O565" s="8">
        <f>('DGL 4'!$P$15/'DGL 4'!$B$26)*(1-EXP(-'DGL 4'!$B$26*D565)) + ('DGL 4'!$P$16/'DGL 4'!$B$27)*(1-EXP(-'DGL 4'!$B$27*D565))+ ('DGL 4'!$P$17/'DGL 4'!$B$28)*(1-EXP(-'DGL 4'!$B$28*D565))</f>
        <v>172173.01865020496</v>
      </c>
      <c r="P565" s="21">
        <f>(O565+Systeme!$AA$17)/Systeme!$AA$14</f>
        <v>86.086509325102483</v>
      </c>
    </row>
    <row r="566" spans="1:16" x14ac:dyDescent="0.25">
      <c r="A566" s="4">
        <f t="shared" si="8"/>
        <v>564</v>
      </c>
      <c r="D566" s="19">
        <f>A566*0.001 *Systeme!$G$4</f>
        <v>56.400000000000006</v>
      </c>
      <c r="F566" s="8">
        <f>('DGL 4'!$P$3/'DGL 4'!$B$26)*(1-EXP(-'DGL 4'!$B$26*D566)) + ('DGL 4'!$P$4/'DGL 4'!$B$27)*(1-EXP(-'DGL 4'!$B$27*D566))+ ('DGL 4'!$P$5/'DGL 4'!$B$28)*(1-EXP(-'DGL 4'!$B$28*D566))</f>
        <v>-197266.00218387484</v>
      </c>
      <c r="G566" s="21">
        <f>(F566+Systeme!$C$17)/Systeme!$C$14</f>
        <v>1.366998908062582</v>
      </c>
      <c r="I566" s="8">
        <f>('DGL 4'!$P$7/'DGL 4'!$B$26)*(1-EXP(-'DGL 4'!$B$26*D566)) + ('DGL 4'!$P$8/'DGL 4'!$B$27)*(1-EXP(-'DGL 4'!$B$27*D566))+ ('DGL 4'!$P$9/'DGL 4'!$B$28)*(1-EXP(-'DGL 4'!$B$28*D566))</f>
        <v>12833.145052523527</v>
      </c>
      <c r="J566" s="21">
        <f>(I566+Systeme!$K$17)/Systeme!$K$14</f>
        <v>6.4165725262617634</v>
      </c>
      <c r="L566" s="8">
        <f>('DGL 4'!$P$11/'DGL 4'!$B$26)*(1-EXP(-'DGL 4'!$B$26*D566)) + ('DGL 4'!$P$12/'DGL 4'!$B$27)*(1-EXP(-'DGL 4'!$B$27*D566))+ ('DGL 4'!$P$13/'DGL 4'!$B$28)*(1-EXP(-'DGL 4'!$B$28*D566))</f>
        <v>12138.213861227297</v>
      </c>
      <c r="M566" s="21">
        <f>(L566+Systeme!$S$17)/Systeme!$S$14</f>
        <v>6.0691069306136489</v>
      </c>
      <c r="O566" s="8">
        <f>('DGL 4'!$P$15/'DGL 4'!$B$26)*(1-EXP(-'DGL 4'!$B$26*D566)) + ('DGL 4'!$P$16/'DGL 4'!$B$27)*(1-EXP(-'DGL 4'!$B$27*D566))+ ('DGL 4'!$P$17/'DGL 4'!$B$28)*(1-EXP(-'DGL 4'!$B$28*D566))</f>
        <v>172294.64327012404</v>
      </c>
      <c r="P566" s="21">
        <f>(O566+Systeme!$AA$17)/Systeme!$AA$14</f>
        <v>86.147321635062013</v>
      </c>
    </row>
    <row r="567" spans="1:16" x14ac:dyDescent="0.25">
      <c r="A567" s="4">
        <f t="shared" si="8"/>
        <v>565</v>
      </c>
      <c r="D567" s="19">
        <f>A567*0.001 *Systeme!$G$4</f>
        <v>56.500000000000007</v>
      </c>
      <c r="F567" s="8">
        <f>('DGL 4'!$P$3/'DGL 4'!$B$26)*(1-EXP(-'DGL 4'!$B$26*D567)) + ('DGL 4'!$P$4/'DGL 4'!$B$27)*(1-EXP(-'DGL 4'!$B$27*D567))+ ('DGL 4'!$P$5/'DGL 4'!$B$28)*(1-EXP(-'DGL 4'!$B$28*D567))</f>
        <v>-197280.46408895095</v>
      </c>
      <c r="G567" s="21">
        <f>(F567+Systeme!$C$17)/Systeme!$C$14</f>
        <v>1.3597679555245268</v>
      </c>
      <c r="I567" s="8">
        <f>('DGL 4'!$P$7/'DGL 4'!$B$26)*(1-EXP(-'DGL 4'!$B$26*D567)) + ('DGL 4'!$P$8/'DGL 4'!$B$27)*(1-EXP(-'DGL 4'!$B$27*D567))+ ('DGL 4'!$P$9/'DGL 4'!$B$28)*(1-EXP(-'DGL 4'!$B$28*D567))</f>
        <v>12778.26932875588</v>
      </c>
      <c r="J567" s="21">
        <f>(I567+Systeme!$K$17)/Systeme!$K$14</f>
        <v>6.3891346643779396</v>
      </c>
      <c r="L567" s="8">
        <f>('DGL 4'!$P$11/'DGL 4'!$B$26)*(1-EXP(-'DGL 4'!$B$26*D567)) + ('DGL 4'!$P$12/'DGL 4'!$B$27)*(1-EXP(-'DGL 4'!$B$27*D567))+ ('DGL 4'!$P$13/'DGL 4'!$B$28)*(1-EXP(-'DGL 4'!$B$28*D567))</f>
        <v>12086.445600742154</v>
      </c>
      <c r="M567" s="21">
        <f>(L567+Systeme!$S$17)/Systeme!$S$14</f>
        <v>6.0432228003710771</v>
      </c>
      <c r="O567" s="8">
        <f>('DGL 4'!$P$15/'DGL 4'!$B$26)*(1-EXP(-'DGL 4'!$B$26*D567)) + ('DGL 4'!$P$16/'DGL 4'!$B$27)*(1-EXP(-'DGL 4'!$B$27*D567))+ ('DGL 4'!$P$17/'DGL 4'!$B$28)*(1-EXP(-'DGL 4'!$B$28*D567))</f>
        <v>172415.749159453</v>
      </c>
      <c r="P567" s="21">
        <f>(O567+Systeme!$AA$17)/Systeme!$AA$14</f>
        <v>86.207874579726507</v>
      </c>
    </row>
    <row r="568" spans="1:16" x14ac:dyDescent="0.25">
      <c r="A568" s="4">
        <f t="shared" si="8"/>
        <v>566</v>
      </c>
      <c r="D568" s="19">
        <f>A568*0.001 *Systeme!$G$4</f>
        <v>56.600000000000009</v>
      </c>
      <c r="F568" s="8">
        <f>('DGL 4'!$P$3/'DGL 4'!$B$26)*(1-EXP(-'DGL 4'!$B$26*D568)) + ('DGL 4'!$P$4/'DGL 4'!$B$27)*(1-EXP(-'DGL 4'!$B$27*D568))+ ('DGL 4'!$P$5/'DGL 4'!$B$28)*(1-EXP(-'DGL 4'!$B$28*D568))</f>
        <v>-197294.83658791182</v>
      </c>
      <c r="G568" s="21">
        <f>(F568+Systeme!$C$17)/Systeme!$C$14</f>
        <v>1.3525817060440894</v>
      </c>
      <c r="I568" s="8">
        <f>('DGL 4'!$P$7/'DGL 4'!$B$26)*(1-EXP(-'DGL 4'!$B$26*D568)) + ('DGL 4'!$P$8/'DGL 4'!$B$27)*(1-EXP(-'DGL 4'!$B$27*D568))+ ('DGL 4'!$P$9/'DGL 4'!$B$28)*(1-EXP(-'DGL 4'!$B$28*D568))</f>
        <v>12723.614243551856</v>
      </c>
      <c r="J568" s="21">
        <f>(I568+Systeme!$K$17)/Systeme!$K$14</f>
        <v>6.3618071217759278</v>
      </c>
      <c r="L568" s="8">
        <f>('DGL 4'!$P$11/'DGL 4'!$B$26)*(1-EXP(-'DGL 4'!$B$26*D568)) + ('DGL 4'!$P$12/'DGL 4'!$B$27)*(1-EXP(-'DGL 4'!$B$27*D568))+ ('DGL 4'!$P$13/'DGL 4'!$B$28)*(1-EXP(-'DGL 4'!$B$28*D568))</f>
        <v>12034.883956632519</v>
      </c>
      <c r="M568" s="21">
        <f>(L568+Systeme!$S$17)/Systeme!$S$14</f>
        <v>6.0174419783162589</v>
      </c>
      <c r="O568" s="8">
        <f>('DGL 4'!$P$15/'DGL 4'!$B$26)*(1-EXP(-'DGL 4'!$B$26*D568)) + ('DGL 4'!$P$16/'DGL 4'!$B$27)*(1-EXP(-'DGL 4'!$B$27*D568))+ ('DGL 4'!$P$17/'DGL 4'!$B$28)*(1-EXP(-'DGL 4'!$B$28*D568))</f>
        <v>172536.3383877275</v>
      </c>
      <c r="P568" s="21">
        <f>(O568+Systeme!$AA$17)/Systeme!$AA$14</f>
        <v>86.268169193863756</v>
      </c>
    </row>
    <row r="569" spans="1:16" x14ac:dyDescent="0.25">
      <c r="A569" s="4">
        <f t="shared" si="8"/>
        <v>567</v>
      </c>
      <c r="D569" s="19">
        <f>A569*0.001 *Systeme!$G$4</f>
        <v>56.7</v>
      </c>
      <c r="F569" s="8">
        <f>('DGL 4'!$P$3/'DGL 4'!$B$26)*(1-EXP(-'DGL 4'!$B$26*D569)) + ('DGL 4'!$P$4/'DGL 4'!$B$27)*(1-EXP(-'DGL 4'!$B$27*D569))+ ('DGL 4'!$P$5/'DGL 4'!$B$28)*(1-EXP(-'DGL 4'!$B$28*D569))</f>
        <v>-197309.12035118722</v>
      </c>
      <c r="G569" s="21">
        <f>(F569+Systeme!$C$17)/Systeme!$C$14</f>
        <v>1.3454398244063923</v>
      </c>
      <c r="I569" s="8">
        <f>('DGL 4'!$P$7/'DGL 4'!$B$26)*(1-EXP(-'DGL 4'!$B$26*D569)) + ('DGL 4'!$P$8/'DGL 4'!$B$27)*(1-EXP(-'DGL 4'!$B$27*D569))+ ('DGL 4'!$P$9/'DGL 4'!$B$28)*(1-EXP(-'DGL 4'!$B$28*D569))</f>
        <v>12669.179068357131</v>
      </c>
      <c r="J569" s="21">
        <f>(I569+Systeme!$K$17)/Systeme!$K$14</f>
        <v>6.3345895341785656</v>
      </c>
      <c r="L569" s="8">
        <f>('DGL 4'!$P$11/'DGL 4'!$B$26)*(1-EXP(-'DGL 4'!$B$26*D569)) + ('DGL 4'!$P$12/'DGL 4'!$B$27)*(1-EXP(-'DGL 4'!$B$27*D569))+ ('DGL 4'!$P$13/'DGL 4'!$B$28)*(1-EXP(-'DGL 4'!$B$28*D569))</f>
        <v>11983.528264986875</v>
      </c>
      <c r="M569" s="21">
        <f>(L569+Systeme!$S$17)/Systeme!$S$14</f>
        <v>5.9917641324934374</v>
      </c>
      <c r="O569" s="8">
        <f>('DGL 4'!$P$15/'DGL 4'!$B$26)*(1-EXP(-'DGL 4'!$B$26*D569)) + ('DGL 4'!$P$16/'DGL 4'!$B$27)*(1-EXP(-'DGL 4'!$B$27*D569))+ ('DGL 4'!$P$17/'DGL 4'!$B$28)*(1-EXP(-'DGL 4'!$B$28*D569))</f>
        <v>172656.41301784327</v>
      </c>
      <c r="P569" s="21">
        <f>(O569+Systeme!$AA$17)/Systeme!$AA$14</f>
        <v>86.328206508921639</v>
      </c>
    </row>
    <row r="570" spans="1:16" x14ac:dyDescent="0.25">
      <c r="A570" s="4">
        <f t="shared" si="8"/>
        <v>568</v>
      </c>
      <c r="D570" s="19">
        <f>A570*0.001 *Systeme!$G$4</f>
        <v>56.800000000000004</v>
      </c>
      <c r="F570" s="8">
        <f>('DGL 4'!$P$3/'DGL 4'!$B$26)*(1-EXP(-'DGL 4'!$B$26*D570)) + ('DGL 4'!$P$4/'DGL 4'!$B$27)*(1-EXP(-'DGL 4'!$B$27*D570))+ ('DGL 4'!$P$5/'DGL 4'!$B$28)*(1-EXP(-'DGL 4'!$B$28*D570))</f>
        <v>-197323.31604326074</v>
      </c>
      <c r="G570" s="21">
        <f>(F570+Systeme!$C$17)/Systeme!$C$14</f>
        <v>1.33834197836963</v>
      </c>
      <c r="I570" s="8">
        <f>('DGL 4'!$P$7/'DGL 4'!$B$26)*(1-EXP(-'DGL 4'!$B$26*D570)) + ('DGL 4'!$P$8/'DGL 4'!$B$27)*(1-EXP(-'DGL 4'!$B$27*D570))+ ('DGL 4'!$P$9/'DGL 4'!$B$28)*(1-EXP(-'DGL 4'!$B$28*D570))</f>
        <v>12614.963075119857</v>
      </c>
      <c r="J570" s="21">
        <f>(I570+Systeme!$K$17)/Systeme!$K$14</f>
        <v>6.3074815375599282</v>
      </c>
      <c r="L570" s="8">
        <f>('DGL 4'!$P$11/'DGL 4'!$B$26)*(1-EXP(-'DGL 4'!$B$26*D570)) + ('DGL 4'!$P$12/'DGL 4'!$B$27)*(1-EXP(-'DGL 4'!$B$27*D570))+ ('DGL 4'!$P$13/'DGL 4'!$B$28)*(1-EXP(-'DGL 4'!$B$28*D570))</f>
        <v>11932.377862083405</v>
      </c>
      <c r="M570" s="21">
        <f>(L570+Systeme!$S$17)/Systeme!$S$14</f>
        <v>5.9661889310417031</v>
      </c>
      <c r="O570" s="8">
        <f>('DGL 4'!$P$15/'DGL 4'!$B$26)*(1-EXP(-'DGL 4'!$B$26*D570)) + ('DGL 4'!$P$16/'DGL 4'!$B$27)*(1-EXP(-'DGL 4'!$B$27*D570))+ ('DGL 4'!$P$17/'DGL 4'!$B$28)*(1-EXP(-'DGL 4'!$B$28*D570))</f>
        <v>172775.97510605754</v>
      </c>
      <c r="P570" s="21">
        <f>(O570+Systeme!$AA$17)/Systeme!$AA$14</f>
        <v>86.387987553028765</v>
      </c>
    </row>
    <row r="571" spans="1:16" x14ac:dyDescent="0.25">
      <c r="A571" s="4">
        <f t="shared" si="8"/>
        <v>569</v>
      </c>
      <c r="D571" s="19">
        <f>A571*0.001 *Systeme!$G$4</f>
        <v>56.900000000000006</v>
      </c>
      <c r="F571" s="8">
        <f>('DGL 4'!$P$3/'DGL 4'!$B$26)*(1-EXP(-'DGL 4'!$B$26*D571)) + ('DGL 4'!$P$4/'DGL 4'!$B$27)*(1-EXP(-'DGL 4'!$B$27*D571))+ ('DGL 4'!$P$5/'DGL 4'!$B$28)*(1-EXP(-'DGL 4'!$B$28*D571))</f>
        <v>-197337.42432272836</v>
      </c>
      <c r="G571" s="21">
        <f>(F571+Systeme!$C$17)/Systeme!$C$14</f>
        <v>1.3312878386358207</v>
      </c>
      <c r="I571" s="8">
        <f>('DGL 4'!$P$7/'DGL 4'!$B$26)*(1-EXP(-'DGL 4'!$B$26*D571)) + ('DGL 4'!$P$8/'DGL 4'!$B$27)*(1-EXP(-'DGL 4'!$B$27*D571))+ ('DGL 4'!$P$9/'DGL 4'!$B$28)*(1-EXP(-'DGL 4'!$B$28*D571))</f>
        <v>12560.965536318079</v>
      </c>
      <c r="J571" s="21">
        <f>(I571+Systeme!$K$17)/Systeme!$K$14</f>
        <v>6.2804827681590396</v>
      </c>
      <c r="L571" s="8">
        <f>('DGL 4'!$P$11/'DGL 4'!$B$26)*(1-EXP(-'DGL 4'!$B$26*D571)) + ('DGL 4'!$P$12/'DGL 4'!$B$27)*(1-EXP(-'DGL 4'!$B$27*D571))+ ('DGL 4'!$P$13/'DGL 4'!$B$28)*(1-EXP(-'DGL 4'!$B$28*D571))</f>
        <v>11881.432084419241</v>
      </c>
      <c r="M571" s="21">
        <f>(L571+Systeme!$S$17)/Systeme!$S$14</f>
        <v>5.9407160422096208</v>
      </c>
      <c r="O571" s="8">
        <f>('DGL 4'!$P$15/'DGL 4'!$B$26)*(1-EXP(-'DGL 4'!$B$26*D571)) + ('DGL 4'!$P$16/'DGL 4'!$B$27)*(1-EXP(-'DGL 4'!$B$27*D571))+ ('DGL 4'!$P$17/'DGL 4'!$B$28)*(1-EXP(-'DGL 4'!$B$28*D571))</f>
        <v>172895.0267019911</v>
      </c>
      <c r="P571" s="21">
        <f>(O571+Systeme!$AA$17)/Systeme!$AA$14</f>
        <v>86.44751335099555</v>
      </c>
    </row>
    <row r="572" spans="1:16" x14ac:dyDescent="0.25">
      <c r="A572" s="4">
        <f t="shared" si="8"/>
        <v>570</v>
      </c>
      <c r="D572" s="19">
        <f>A572*0.001 *Systeme!$G$4</f>
        <v>57.000000000000007</v>
      </c>
      <c r="F572" s="8">
        <f>('DGL 4'!$P$3/'DGL 4'!$B$26)*(1-EXP(-'DGL 4'!$B$26*D572)) + ('DGL 4'!$P$4/'DGL 4'!$B$27)*(1-EXP(-'DGL 4'!$B$27*D572))+ ('DGL 4'!$P$5/'DGL 4'!$B$28)*(1-EXP(-'DGL 4'!$B$28*D572))</f>
        <v>-197351.44584235654</v>
      </c>
      <c r="G572" s="21">
        <f>(F572+Systeme!$C$17)/Systeme!$C$14</f>
        <v>1.3242770788217313</v>
      </c>
      <c r="I572" s="8">
        <f>('DGL 4'!$P$7/'DGL 4'!$B$26)*(1-EXP(-'DGL 4'!$B$26*D572)) + ('DGL 4'!$P$8/'DGL 4'!$B$27)*(1-EXP(-'DGL 4'!$B$27*D572))+ ('DGL 4'!$P$9/'DGL 4'!$B$28)*(1-EXP(-'DGL 4'!$B$28*D572))</f>
        <v>12507.185724986688</v>
      </c>
      <c r="J572" s="21">
        <f>(I572+Systeme!$K$17)/Systeme!$K$14</f>
        <v>6.2535928624933437</v>
      </c>
      <c r="L572" s="8">
        <f>('DGL 4'!$P$11/'DGL 4'!$B$26)*(1-EXP(-'DGL 4'!$B$26*D572)) + ('DGL 4'!$P$12/'DGL 4'!$B$27)*(1-EXP(-'DGL 4'!$B$27*D572))+ ('DGL 4'!$P$13/'DGL 4'!$B$28)*(1-EXP(-'DGL 4'!$B$28*D572))</f>
        <v>11830.690268739156</v>
      </c>
      <c r="M572" s="21">
        <f>(L572+Systeme!$S$17)/Systeme!$S$14</f>
        <v>5.915345134369578</v>
      </c>
      <c r="O572" s="8">
        <f>('DGL 4'!$P$15/'DGL 4'!$B$26)*(1-EXP(-'DGL 4'!$B$26*D572)) + ('DGL 4'!$P$16/'DGL 4'!$B$27)*(1-EXP(-'DGL 4'!$B$27*D572))+ ('DGL 4'!$P$17/'DGL 4'!$B$28)*(1-EXP(-'DGL 4'!$B$28*D572))</f>
        <v>173013.56984863072</v>
      </c>
      <c r="P572" s="21">
        <f>(O572+Systeme!$AA$17)/Systeme!$AA$14</f>
        <v>86.506784924315355</v>
      </c>
    </row>
    <row r="573" spans="1:16" x14ac:dyDescent="0.25">
      <c r="A573" s="4">
        <f t="shared" si="8"/>
        <v>571</v>
      </c>
      <c r="D573" s="19">
        <f>A573*0.001 *Systeme!$G$4</f>
        <v>57.100000000000009</v>
      </c>
      <c r="F573" s="8">
        <f>('DGL 4'!$P$3/'DGL 4'!$B$26)*(1-EXP(-'DGL 4'!$B$26*D573)) + ('DGL 4'!$P$4/'DGL 4'!$B$27)*(1-EXP(-'DGL 4'!$B$27*D573))+ ('DGL 4'!$P$5/'DGL 4'!$B$28)*(1-EXP(-'DGL 4'!$B$28*D573))</f>
        <v>-197365.38124913973</v>
      </c>
      <c r="G573" s="21">
        <f>(F573+Systeme!$C$17)/Systeme!$C$14</f>
        <v>1.317309375430137</v>
      </c>
      <c r="I573" s="8">
        <f>('DGL 4'!$P$7/'DGL 4'!$B$26)*(1-EXP(-'DGL 4'!$B$26*D573)) + ('DGL 4'!$P$8/'DGL 4'!$B$27)*(1-EXP(-'DGL 4'!$B$27*D573))+ ('DGL 4'!$P$9/'DGL 4'!$B$28)*(1-EXP(-'DGL 4'!$B$28*D573))</f>
        <v>12453.622914744163</v>
      </c>
      <c r="J573" s="21">
        <f>(I573+Systeme!$K$17)/Systeme!$K$14</f>
        <v>6.2268114573720812</v>
      </c>
      <c r="L573" s="8">
        <f>('DGL 4'!$P$11/'DGL 4'!$B$26)*(1-EXP(-'DGL 4'!$B$26*D573)) + ('DGL 4'!$P$12/'DGL 4'!$B$27)*(1-EXP(-'DGL 4'!$B$27*D573))+ ('DGL 4'!$P$13/'DGL 4'!$B$28)*(1-EXP(-'DGL 4'!$B$28*D573))</f>
        <v>11780.151752063597</v>
      </c>
      <c r="M573" s="21">
        <f>(L573+Systeme!$S$17)/Systeme!$S$14</f>
        <v>5.8900758760317986</v>
      </c>
      <c r="O573" s="8">
        <f>('DGL 4'!$P$15/'DGL 4'!$B$26)*(1-EXP(-'DGL 4'!$B$26*D573)) + ('DGL 4'!$P$16/'DGL 4'!$B$27)*(1-EXP(-'DGL 4'!$B$27*D573))+ ('DGL 4'!$P$17/'DGL 4'!$B$28)*(1-EXP(-'DGL 4'!$B$28*D573))</f>
        <v>173131.60658233202</v>
      </c>
      <c r="P573" s="21">
        <f>(O573+Systeme!$AA$17)/Systeme!$AA$14</f>
        <v>86.565803291166006</v>
      </c>
    </row>
    <row r="574" spans="1:16" x14ac:dyDescent="0.25">
      <c r="A574" s="4">
        <f t="shared" si="8"/>
        <v>572</v>
      </c>
      <c r="D574" s="19">
        <f>A574*0.001 *Systeme!$G$4</f>
        <v>57.2</v>
      </c>
      <c r="F574" s="8">
        <f>('DGL 4'!$P$3/'DGL 4'!$B$26)*(1-EXP(-'DGL 4'!$B$26*D574)) + ('DGL 4'!$P$4/'DGL 4'!$B$27)*(1-EXP(-'DGL 4'!$B$27*D574))+ ('DGL 4'!$P$5/'DGL 4'!$B$28)*(1-EXP(-'DGL 4'!$B$28*D574))</f>
        <v>-197379.23118435708</v>
      </c>
      <c r="G574" s="21">
        <f>(F574+Systeme!$C$17)/Systeme!$C$14</f>
        <v>1.3103844078214606</v>
      </c>
      <c r="I574" s="8">
        <f>('DGL 4'!$P$7/'DGL 4'!$B$26)*(1-EXP(-'DGL 4'!$B$26*D574)) + ('DGL 4'!$P$8/'DGL 4'!$B$27)*(1-EXP(-'DGL 4'!$B$27*D574))+ ('DGL 4'!$P$9/'DGL 4'!$B$28)*(1-EXP(-'DGL 4'!$B$28*D574))</f>
        <v>12400.276379818504</v>
      </c>
      <c r="J574" s="21">
        <f>(I574+Systeme!$K$17)/Systeme!$K$14</f>
        <v>6.2001381899092518</v>
      </c>
      <c r="L574" s="8">
        <f>('DGL 4'!$P$11/'DGL 4'!$B$26)*(1-EXP(-'DGL 4'!$B$26*D574)) + ('DGL 4'!$P$12/'DGL 4'!$B$27)*(1-EXP(-'DGL 4'!$B$27*D574))+ ('DGL 4'!$P$13/'DGL 4'!$B$28)*(1-EXP(-'DGL 4'!$B$28*D574))</f>
        <v>11729.81587171671</v>
      </c>
      <c r="M574" s="21">
        <f>(L574+Systeme!$S$17)/Systeme!$S$14</f>
        <v>5.8649079358583549</v>
      </c>
      <c r="O574" s="8">
        <f>('DGL 4'!$P$15/'DGL 4'!$B$26)*(1-EXP(-'DGL 4'!$B$26*D574)) + ('DGL 4'!$P$16/'DGL 4'!$B$27)*(1-EXP(-'DGL 4'!$B$27*D574))+ ('DGL 4'!$P$17/'DGL 4'!$B$28)*(1-EXP(-'DGL 4'!$B$28*D574))</f>
        <v>173249.13893282189</v>
      </c>
      <c r="P574" s="21">
        <f>(O574+Systeme!$AA$17)/Systeme!$AA$14</f>
        <v>86.624569466410946</v>
      </c>
    </row>
    <row r="575" spans="1:16" x14ac:dyDescent="0.25">
      <c r="A575" s="4">
        <f t="shared" si="8"/>
        <v>573</v>
      </c>
      <c r="D575" s="19">
        <f>A575*0.001 *Systeme!$G$4</f>
        <v>57.300000000000004</v>
      </c>
      <c r="F575" s="8">
        <f>('DGL 4'!$P$3/'DGL 4'!$B$26)*(1-EXP(-'DGL 4'!$B$26*D575)) + ('DGL 4'!$P$4/'DGL 4'!$B$27)*(1-EXP(-'DGL 4'!$B$27*D575))+ ('DGL 4'!$P$5/'DGL 4'!$B$28)*(1-EXP(-'DGL 4'!$B$28*D575))</f>
        <v>-197392.99628362875</v>
      </c>
      <c r="G575" s="21">
        <f>(F575+Systeme!$C$17)/Systeme!$C$14</f>
        <v>1.3035018581856275</v>
      </c>
      <c r="I575" s="8">
        <f>('DGL 4'!$P$7/'DGL 4'!$B$26)*(1-EXP(-'DGL 4'!$B$26*D575)) + ('DGL 4'!$P$8/'DGL 4'!$B$27)*(1-EXP(-'DGL 4'!$B$27*D575))+ ('DGL 4'!$P$9/'DGL 4'!$B$28)*(1-EXP(-'DGL 4'!$B$28*D575))</f>
        <v>12347.145395073254</v>
      </c>
      <c r="J575" s="21">
        <f>(I575+Systeme!$K$17)/Systeme!$K$14</f>
        <v>6.1735726975366267</v>
      </c>
      <c r="L575" s="8">
        <f>('DGL 4'!$P$11/'DGL 4'!$B$26)*(1-EXP(-'DGL 4'!$B$26*D575)) + ('DGL 4'!$P$12/'DGL 4'!$B$27)*(1-EXP(-'DGL 4'!$B$27*D575))+ ('DGL 4'!$P$13/'DGL 4'!$B$28)*(1-EXP(-'DGL 4'!$B$28*D575))</f>
        <v>11679.681965353637</v>
      </c>
      <c r="M575" s="21">
        <f>(L575+Systeme!$S$17)/Systeme!$S$14</f>
        <v>5.8398409826768187</v>
      </c>
      <c r="O575" s="8">
        <f>('DGL 4'!$P$15/'DGL 4'!$B$26)*(1-EXP(-'DGL 4'!$B$26*D575)) + ('DGL 4'!$P$16/'DGL 4'!$B$27)*(1-EXP(-'DGL 4'!$B$27*D575))+ ('DGL 4'!$P$17/'DGL 4'!$B$28)*(1-EXP(-'DGL 4'!$B$28*D575))</f>
        <v>173366.16892320194</v>
      </c>
      <c r="P575" s="21">
        <f>(O575+Systeme!$AA$17)/Systeme!$AA$14</f>
        <v>86.68308446160097</v>
      </c>
    </row>
    <row r="576" spans="1:16" x14ac:dyDescent="0.25">
      <c r="A576" s="4">
        <f t="shared" si="8"/>
        <v>574</v>
      </c>
      <c r="D576" s="19">
        <f>A576*0.001 *Systeme!$G$4</f>
        <v>57.400000000000006</v>
      </c>
      <c r="F576" s="8">
        <f>('DGL 4'!$P$3/'DGL 4'!$B$26)*(1-EXP(-'DGL 4'!$B$26*D576)) + ('DGL 4'!$P$4/'DGL 4'!$B$27)*(1-EXP(-'DGL 4'!$B$27*D576))+ ('DGL 4'!$P$5/'DGL 4'!$B$28)*(1-EXP(-'DGL 4'!$B$28*D576))</f>
        <v>-197406.6771769716</v>
      </c>
      <c r="G576" s="21">
        <f>(F576+Systeme!$C$17)/Systeme!$C$14</f>
        <v>1.2966614115142001</v>
      </c>
      <c r="I576" s="8">
        <f>('DGL 4'!$P$7/'DGL 4'!$B$26)*(1-EXP(-'DGL 4'!$B$26*D576)) + ('DGL 4'!$P$8/'DGL 4'!$B$27)*(1-EXP(-'DGL 4'!$B$27*D576))+ ('DGL 4'!$P$9/'DGL 4'!$B$28)*(1-EXP(-'DGL 4'!$B$28*D576))</f>
        <v>12294.229236032523</v>
      </c>
      <c r="J576" s="21">
        <f>(I576+Systeme!$K$17)/Systeme!$K$14</f>
        <v>6.1471146180162615</v>
      </c>
      <c r="L576" s="8">
        <f>('DGL 4'!$P$11/'DGL 4'!$B$26)*(1-EXP(-'DGL 4'!$B$26*D576)) + ('DGL 4'!$P$12/'DGL 4'!$B$27)*(1-EXP(-'DGL 4'!$B$27*D576))+ ('DGL 4'!$P$13/'DGL 4'!$B$28)*(1-EXP(-'DGL 4'!$B$28*D576))</f>
        <v>11629.749370987294</v>
      </c>
      <c r="M576" s="21">
        <f>(L576+Systeme!$S$17)/Systeme!$S$14</f>
        <v>5.8148746854936473</v>
      </c>
      <c r="O576" s="8">
        <f>('DGL 4'!$P$15/'DGL 4'!$B$26)*(1-EXP(-'DGL 4'!$B$26*D576)) + ('DGL 4'!$P$16/'DGL 4'!$B$27)*(1-EXP(-'DGL 4'!$B$27*D576))+ ('DGL 4'!$P$17/'DGL 4'!$B$28)*(1-EXP(-'DGL 4'!$B$28*D576))</f>
        <v>173482.69856995181</v>
      </c>
      <c r="P576" s="21">
        <f>(O576+Systeme!$AA$17)/Systeme!$AA$14</f>
        <v>86.741349284975911</v>
      </c>
    </row>
    <row r="577" spans="1:16" x14ac:dyDescent="0.25">
      <c r="A577" s="4">
        <f t="shared" si="8"/>
        <v>575</v>
      </c>
      <c r="D577" s="19">
        <f>A577*0.001 *Systeme!$G$4</f>
        <v>57.500000000000007</v>
      </c>
      <c r="F577" s="8">
        <f>('DGL 4'!$P$3/'DGL 4'!$B$26)*(1-EXP(-'DGL 4'!$B$26*D577)) + ('DGL 4'!$P$4/'DGL 4'!$B$27)*(1-EXP(-'DGL 4'!$B$27*D577))+ ('DGL 4'!$P$5/'DGL 4'!$B$28)*(1-EXP(-'DGL 4'!$B$28*D577))</f>
        <v>-197420.27448885422</v>
      </c>
      <c r="G577" s="21">
        <f>(F577+Systeme!$C$17)/Systeme!$C$14</f>
        <v>1.289862755572889</v>
      </c>
      <c r="I577" s="8">
        <f>('DGL 4'!$P$7/'DGL 4'!$B$26)*(1-EXP(-'DGL 4'!$B$26*D577)) + ('DGL 4'!$P$8/'DGL 4'!$B$27)*(1-EXP(-'DGL 4'!$B$27*D577))+ ('DGL 4'!$P$9/'DGL 4'!$B$28)*(1-EXP(-'DGL 4'!$B$28*D577))</f>
        <v>12241.527178905992</v>
      </c>
      <c r="J577" s="21">
        <f>(I577+Systeme!$K$17)/Systeme!$K$14</f>
        <v>6.1207635894529959</v>
      </c>
      <c r="L577" s="8">
        <f>('DGL 4'!$P$11/'DGL 4'!$B$26)*(1-EXP(-'DGL 4'!$B$26*D577)) + ('DGL 4'!$P$12/'DGL 4'!$B$27)*(1-EXP(-'DGL 4'!$B$27*D577))+ ('DGL 4'!$P$13/'DGL 4'!$B$28)*(1-EXP(-'DGL 4'!$B$28*D577))</f>
        <v>11580.017427015118</v>
      </c>
      <c r="M577" s="21">
        <f>(L577+Systeme!$S$17)/Systeme!$S$14</f>
        <v>5.7900087135075591</v>
      </c>
      <c r="O577" s="8">
        <f>('DGL 4'!$P$15/'DGL 4'!$B$26)*(1-EXP(-'DGL 4'!$B$26*D577)) + ('DGL 4'!$P$16/'DGL 4'!$B$27)*(1-EXP(-'DGL 4'!$B$27*D577))+ ('DGL 4'!$P$17/'DGL 4'!$B$28)*(1-EXP(-'DGL 4'!$B$28*D577))</f>
        <v>173598.72988293314</v>
      </c>
      <c r="P577" s="21">
        <f>(O577+Systeme!$AA$17)/Systeme!$AA$14</f>
        <v>86.799364941466564</v>
      </c>
    </row>
    <row r="578" spans="1:16" x14ac:dyDescent="0.25">
      <c r="A578" s="4">
        <f t="shared" si="8"/>
        <v>576</v>
      </c>
      <c r="D578" s="19">
        <f>A578*0.001 *Systeme!$G$4</f>
        <v>57.600000000000009</v>
      </c>
      <c r="F578" s="8">
        <f>('DGL 4'!$P$3/'DGL 4'!$B$26)*(1-EXP(-'DGL 4'!$B$26*D578)) + ('DGL 4'!$P$4/'DGL 4'!$B$27)*(1-EXP(-'DGL 4'!$B$27*D578))+ ('DGL 4'!$P$5/'DGL 4'!$B$28)*(1-EXP(-'DGL 4'!$B$28*D578))</f>
        <v>-197433.78883825144</v>
      </c>
      <c r="G578" s="21">
        <f>(F578+Systeme!$C$17)/Systeme!$C$14</f>
        <v>1.2831055808742822</v>
      </c>
      <c r="I578" s="8">
        <f>('DGL 4'!$P$7/'DGL 4'!$B$26)*(1-EXP(-'DGL 4'!$B$26*D578)) + ('DGL 4'!$P$8/'DGL 4'!$B$27)*(1-EXP(-'DGL 4'!$B$27*D578))+ ('DGL 4'!$P$9/'DGL 4'!$B$28)*(1-EXP(-'DGL 4'!$B$28*D578))</f>
        <v>12189.038500613417</v>
      </c>
      <c r="J578" s="21">
        <f>(I578+Systeme!$K$17)/Systeme!$K$14</f>
        <v>6.0945192503067087</v>
      </c>
      <c r="L578" s="8">
        <f>('DGL 4'!$P$11/'DGL 4'!$B$26)*(1-EXP(-'DGL 4'!$B$26*D578)) + ('DGL 4'!$P$12/'DGL 4'!$B$27)*(1-EXP(-'DGL 4'!$B$27*D578))+ ('DGL 4'!$P$13/'DGL 4'!$B$28)*(1-EXP(-'DGL 4'!$B$28*D578))</f>
        <v>11530.485472244764</v>
      </c>
      <c r="M578" s="21">
        <f>(L578+Systeme!$S$17)/Systeme!$S$14</f>
        <v>5.7652427361223815</v>
      </c>
      <c r="O578" s="8">
        <f>('DGL 4'!$P$15/'DGL 4'!$B$26)*(1-EXP(-'DGL 4'!$B$26*D578)) + ('DGL 4'!$P$16/'DGL 4'!$B$27)*(1-EXP(-'DGL 4'!$B$27*D578))+ ('DGL 4'!$P$17/'DGL 4'!$B$28)*(1-EXP(-'DGL 4'!$B$28*D578))</f>
        <v>173714.26486539331</v>
      </c>
      <c r="P578" s="21">
        <f>(O578+Systeme!$AA$17)/Systeme!$AA$14</f>
        <v>86.857132432696659</v>
      </c>
    </row>
    <row r="579" spans="1:16" x14ac:dyDescent="0.25">
      <c r="A579" s="4">
        <f t="shared" si="8"/>
        <v>577</v>
      </c>
      <c r="D579" s="19">
        <f>A579*0.001 *Systeme!$G$4</f>
        <v>57.699999999999996</v>
      </c>
      <c r="F579" s="8">
        <f>('DGL 4'!$P$3/'DGL 4'!$B$26)*(1-EXP(-'DGL 4'!$B$26*D579)) + ('DGL 4'!$P$4/'DGL 4'!$B$27)*(1-EXP(-'DGL 4'!$B$27*D579))+ ('DGL 4'!$P$5/'DGL 4'!$B$28)*(1-EXP(-'DGL 4'!$B$28*D579))</f>
        <v>-197447.22083869835</v>
      </c>
      <c r="G579" s="21">
        <f>(F579+Systeme!$C$17)/Systeme!$C$14</f>
        <v>1.2763895806508225</v>
      </c>
      <c r="I579" s="8">
        <f>('DGL 4'!$P$7/'DGL 4'!$B$26)*(1-EXP(-'DGL 4'!$B$26*D579)) + ('DGL 4'!$P$8/'DGL 4'!$B$27)*(1-EXP(-'DGL 4'!$B$27*D579))+ ('DGL 4'!$P$9/'DGL 4'!$B$28)*(1-EXP(-'DGL 4'!$B$28*D579))</f>
        <v>12136.762478808669</v>
      </c>
      <c r="J579" s="21">
        <f>(I579+Systeme!$K$17)/Systeme!$K$14</f>
        <v>6.0683812394043342</v>
      </c>
      <c r="L579" s="8">
        <f>('DGL 4'!$P$11/'DGL 4'!$B$26)*(1-EXP(-'DGL 4'!$B$26*D579)) + ('DGL 4'!$P$12/'DGL 4'!$B$27)*(1-EXP(-'DGL 4'!$B$27*D579))+ ('DGL 4'!$P$13/'DGL 4'!$B$28)*(1-EXP(-'DGL 4'!$B$28*D579))</f>
        <v>11481.152845920093</v>
      </c>
      <c r="M579" s="21">
        <f>(L579+Systeme!$S$17)/Systeme!$S$14</f>
        <v>5.7405764229600464</v>
      </c>
      <c r="O579" s="8">
        <f>('DGL 4'!$P$15/'DGL 4'!$B$26)*(1-EXP(-'DGL 4'!$B$26*D579)) + ('DGL 4'!$P$16/'DGL 4'!$B$27)*(1-EXP(-'DGL 4'!$B$27*D579))+ ('DGL 4'!$P$17/'DGL 4'!$B$28)*(1-EXP(-'DGL 4'!$B$28*D579))</f>
        <v>173829.30551396962</v>
      </c>
      <c r="P579" s="21">
        <f>(O579+Systeme!$AA$17)/Systeme!$AA$14</f>
        <v>86.914652756984808</v>
      </c>
    </row>
    <row r="580" spans="1:16" x14ac:dyDescent="0.25">
      <c r="A580" s="4">
        <f t="shared" si="8"/>
        <v>578</v>
      </c>
      <c r="D580" s="19">
        <f>A580*0.001 *Systeme!$G$4</f>
        <v>57.8</v>
      </c>
      <c r="F580" s="8">
        <f>('DGL 4'!$P$3/'DGL 4'!$B$26)*(1-EXP(-'DGL 4'!$B$26*D580)) + ('DGL 4'!$P$4/'DGL 4'!$B$27)*(1-EXP(-'DGL 4'!$B$27*D580))+ ('DGL 4'!$P$5/'DGL 4'!$B$28)*(1-EXP(-'DGL 4'!$B$28*D580))</f>
        <v>-197460.57109834364</v>
      </c>
      <c r="G580" s="21">
        <f>(F580+Systeme!$C$17)/Systeme!$C$14</f>
        <v>1.2697144508281781</v>
      </c>
      <c r="I580" s="8">
        <f>('DGL 4'!$P$7/'DGL 4'!$B$26)*(1-EXP(-'DGL 4'!$B$26*D580)) + ('DGL 4'!$P$8/'DGL 4'!$B$27)*(1-EXP(-'DGL 4'!$B$27*D580))+ ('DGL 4'!$P$9/'DGL 4'!$B$28)*(1-EXP(-'DGL 4'!$B$28*D580))</f>
        <v>12084.698391903279</v>
      </c>
      <c r="J580" s="21">
        <f>(I580+Systeme!$K$17)/Systeme!$K$14</f>
        <v>6.0423491959516396</v>
      </c>
      <c r="L580" s="8">
        <f>('DGL 4'!$P$11/'DGL 4'!$B$26)*(1-EXP(-'DGL 4'!$B$26*D580)) + ('DGL 4'!$P$12/'DGL 4'!$B$27)*(1-EXP(-'DGL 4'!$B$27*D580))+ ('DGL 4'!$P$13/'DGL 4'!$B$28)*(1-EXP(-'DGL 4'!$B$28*D580))</f>
        <v>11432.018887746264</v>
      </c>
      <c r="M580" s="21">
        <f>(L580+Systeme!$S$17)/Systeme!$S$14</f>
        <v>5.7160094438731317</v>
      </c>
      <c r="O580" s="8">
        <f>('DGL 4'!$P$15/'DGL 4'!$B$26)*(1-EXP(-'DGL 4'!$B$26*D580)) + ('DGL 4'!$P$16/'DGL 4'!$B$27)*(1-EXP(-'DGL 4'!$B$27*D580))+ ('DGL 4'!$P$17/'DGL 4'!$B$28)*(1-EXP(-'DGL 4'!$B$28*D580))</f>
        <v>173943.85381869416</v>
      </c>
      <c r="P580" s="21">
        <f>(O580+Systeme!$AA$17)/Systeme!$AA$14</f>
        <v>86.971926909347076</v>
      </c>
    </row>
    <row r="581" spans="1:16" x14ac:dyDescent="0.25">
      <c r="A581" s="4">
        <f t="shared" ref="A581:A644" si="9">A580+1</f>
        <v>579</v>
      </c>
      <c r="D581" s="19">
        <f>A581*0.001 *Systeme!$G$4</f>
        <v>57.9</v>
      </c>
      <c r="F581" s="8">
        <f>('DGL 4'!$P$3/'DGL 4'!$B$26)*(1-EXP(-'DGL 4'!$B$26*D581)) + ('DGL 4'!$P$4/'DGL 4'!$B$27)*(1-EXP(-'DGL 4'!$B$27*D581))+ ('DGL 4'!$P$5/'DGL 4'!$B$28)*(1-EXP(-'DGL 4'!$B$28*D581))</f>
        <v>-197473.84022000237</v>
      </c>
      <c r="G581" s="21">
        <f>(F581+Systeme!$C$17)/Systeme!$C$14</f>
        <v>1.2630798899988149</v>
      </c>
      <c r="I581" s="8">
        <f>('DGL 4'!$P$7/'DGL 4'!$B$26)*(1-EXP(-'DGL 4'!$B$26*D581)) + ('DGL 4'!$P$8/'DGL 4'!$B$27)*(1-EXP(-'DGL 4'!$B$27*D581))+ ('DGL 4'!$P$9/'DGL 4'!$B$28)*(1-EXP(-'DGL 4'!$B$28*D581))</f>
        <v>12032.845519089897</v>
      </c>
      <c r="J581" s="21">
        <f>(I581+Systeme!$K$17)/Systeme!$K$14</f>
        <v>6.0164227595449482</v>
      </c>
      <c r="L581" s="8">
        <f>('DGL 4'!$P$11/'DGL 4'!$B$26)*(1-EXP(-'DGL 4'!$B$26*D581)) + ('DGL 4'!$P$12/'DGL 4'!$B$27)*(1-EXP(-'DGL 4'!$B$27*D581))+ ('DGL 4'!$P$13/'DGL 4'!$B$28)*(1-EXP(-'DGL 4'!$B$28*D581))</f>
        <v>11383.082937914587</v>
      </c>
      <c r="M581" s="21">
        <f>(L581+Systeme!$S$17)/Systeme!$S$14</f>
        <v>5.6915414689572934</v>
      </c>
      <c r="O581" s="8">
        <f>('DGL 4'!$P$15/'DGL 4'!$B$26)*(1-EXP(-'DGL 4'!$B$26*D581)) + ('DGL 4'!$P$16/'DGL 4'!$B$27)*(1-EXP(-'DGL 4'!$B$27*D581))+ ('DGL 4'!$P$17/'DGL 4'!$B$28)*(1-EXP(-'DGL 4'!$B$28*D581))</f>
        <v>174057.91176299792</v>
      </c>
      <c r="P581" s="21">
        <f>(O581+Systeme!$AA$17)/Systeme!$AA$14</f>
        <v>87.028955881498959</v>
      </c>
    </row>
    <row r="582" spans="1:16" x14ac:dyDescent="0.25">
      <c r="A582" s="4">
        <f t="shared" si="9"/>
        <v>580</v>
      </c>
      <c r="D582" s="19">
        <f>A582*0.001 *Systeme!$G$4</f>
        <v>57.999999999999993</v>
      </c>
      <c r="F582" s="8">
        <f>('DGL 4'!$P$3/'DGL 4'!$B$26)*(1-EXP(-'DGL 4'!$B$26*D582)) + ('DGL 4'!$P$4/'DGL 4'!$B$27)*(1-EXP(-'DGL 4'!$B$27*D582))+ ('DGL 4'!$P$5/'DGL 4'!$B$28)*(1-EXP(-'DGL 4'!$B$28*D582))</f>
        <v>-197487.02880120833</v>
      </c>
      <c r="G582" s="21">
        <f>(F582+Systeme!$C$17)/Systeme!$C$14</f>
        <v>1.2564855993958335</v>
      </c>
      <c r="I582" s="8">
        <f>('DGL 4'!$P$7/'DGL 4'!$B$26)*(1-EXP(-'DGL 4'!$B$26*D582)) + ('DGL 4'!$P$8/'DGL 4'!$B$27)*(1-EXP(-'DGL 4'!$B$27*D582))+ ('DGL 4'!$P$9/'DGL 4'!$B$28)*(1-EXP(-'DGL 4'!$B$28*D582))</f>
        <v>11981.203140365076</v>
      </c>
      <c r="J582" s="21">
        <f>(I582+Systeme!$K$17)/Systeme!$K$14</f>
        <v>5.9906015701825384</v>
      </c>
      <c r="L582" s="8">
        <f>('DGL 4'!$P$11/'DGL 4'!$B$26)*(1-EXP(-'DGL 4'!$B$26*D582)) + ('DGL 4'!$P$12/'DGL 4'!$B$27)*(1-EXP(-'DGL 4'!$B$27*D582))+ ('DGL 4'!$P$13/'DGL 4'!$B$28)*(1-EXP(-'DGL 4'!$B$28*D582))</f>
        <v>11334.34433712688</v>
      </c>
      <c r="M582" s="21">
        <f>(L582+Systeme!$S$17)/Systeme!$S$14</f>
        <v>5.6671721685634404</v>
      </c>
      <c r="O582" s="8">
        <f>('DGL 4'!$P$15/'DGL 4'!$B$26)*(1-EXP(-'DGL 4'!$B$26*D582)) + ('DGL 4'!$P$16/'DGL 4'!$B$27)*(1-EXP(-'DGL 4'!$B$27*D582))+ ('DGL 4'!$P$17/'DGL 4'!$B$28)*(1-EXP(-'DGL 4'!$B$28*D582))</f>
        <v>174171.48132371643</v>
      </c>
      <c r="P582" s="21">
        <f>(O582+Systeme!$AA$17)/Systeme!$AA$14</f>
        <v>87.08574066185821</v>
      </c>
    </row>
    <row r="583" spans="1:16" x14ac:dyDescent="0.25">
      <c r="A583" s="4">
        <f t="shared" si="9"/>
        <v>581</v>
      </c>
      <c r="D583" s="19">
        <f>A583*0.001 *Systeme!$G$4</f>
        <v>58.099999999999994</v>
      </c>
      <c r="F583" s="8">
        <f>('DGL 4'!$P$3/'DGL 4'!$B$26)*(1-EXP(-'DGL 4'!$B$26*D583)) + ('DGL 4'!$P$4/'DGL 4'!$B$27)*(1-EXP(-'DGL 4'!$B$27*D583))+ ('DGL 4'!$P$5/'DGL 4'!$B$28)*(1-EXP(-'DGL 4'!$B$28*D583))</f>
        <v>-197500.13743426578</v>
      </c>
      <c r="G583" s="21">
        <f>(F583+Systeme!$C$17)/Systeme!$C$14</f>
        <v>1.2499312828671101</v>
      </c>
      <c r="I583" s="8">
        <f>('DGL 4'!$P$7/'DGL 4'!$B$26)*(1-EXP(-'DGL 4'!$B$26*D583)) + ('DGL 4'!$P$8/'DGL 4'!$B$27)*(1-EXP(-'DGL 4'!$B$27*D583))+ ('DGL 4'!$P$9/'DGL 4'!$B$28)*(1-EXP(-'DGL 4'!$B$28*D583))</f>
        <v>11929.770536551601</v>
      </c>
      <c r="J583" s="21">
        <f>(I583+Systeme!$K$17)/Systeme!$K$14</f>
        <v>5.9648852682758005</v>
      </c>
      <c r="L583" s="8">
        <f>('DGL 4'!$P$11/'DGL 4'!$B$26)*(1-EXP(-'DGL 4'!$B$26*D583)) + ('DGL 4'!$P$12/'DGL 4'!$B$27)*(1-EXP(-'DGL 4'!$B$27*D583))+ ('DGL 4'!$P$13/'DGL 4'!$B$28)*(1-EXP(-'DGL 4'!$B$28*D583))</f>
        <v>11285.802426619601</v>
      </c>
      <c r="M583" s="21">
        <f>(L583+Systeme!$S$17)/Systeme!$S$14</f>
        <v>5.6429012133098002</v>
      </c>
      <c r="O583" s="8">
        <f>('DGL 4'!$P$15/'DGL 4'!$B$26)*(1-EXP(-'DGL 4'!$B$26*D583)) + ('DGL 4'!$P$16/'DGL 4'!$B$27)*(1-EXP(-'DGL 4'!$B$27*D583))+ ('DGL 4'!$P$17/'DGL 4'!$B$28)*(1-EXP(-'DGL 4'!$B$28*D583))</f>
        <v>174284.56447109464</v>
      </c>
      <c r="P583" s="21">
        <f>(O583+Systeme!$AA$17)/Systeme!$AA$14</f>
        <v>87.142282235547313</v>
      </c>
    </row>
    <row r="584" spans="1:16" x14ac:dyDescent="0.25">
      <c r="A584" s="4">
        <f t="shared" si="9"/>
        <v>582</v>
      </c>
      <c r="D584" s="19">
        <f>A584*0.001 *Systeme!$G$4</f>
        <v>58.199999999999996</v>
      </c>
      <c r="F584" s="8">
        <f>('DGL 4'!$P$3/'DGL 4'!$B$26)*(1-EXP(-'DGL 4'!$B$26*D584)) + ('DGL 4'!$P$4/'DGL 4'!$B$27)*(1-EXP(-'DGL 4'!$B$27*D584))+ ('DGL 4'!$P$5/'DGL 4'!$B$28)*(1-EXP(-'DGL 4'!$B$28*D584))</f>
        <v>-197513.16670630057</v>
      </c>
      <c r="G584" s="21">
        <f>(F584+Systeme!$C$17)/Systeme!$C$14</f>
        <v>1.2434166468497132</v>
      </c>
      <c r="I584" s="8">
        <f>('DGL 4'!$P$7/'DGL 4'!$B$26)*(1-EXP(-'DGL 4'!$B$26*D584)) + ('DGL 4'!$P$8/'DGL 4'!$B$27)*(1-EXP(-'DGL 4'!$B$27*D584))+ ('DGL 4'!$P$9/'DGL 4'!$B$28)*(1-EXP(-'DGL 4'!$B$28*D584))</f>
        <v>11878.546989320952</v>
      </c>
      <c r="J584" s="21">
        <f>(I584+Systeme!$K$17)/Systeme!$K$14</f>
        <v>5.9392734946604762</v>
      </c>
      <c r="L584" s="8">
        <f>('DGL 4'!$P$11/'DGL 4'!$B$26)*(1-EXP(-'DGL 4'!$B$26*D584)) + ('DGL 4'!$P$12/'DGL 4'!$B$27)*(1-EXP(-'DGL 4'!$B$27*D584))+ ('DGL 4'!$P$13/'DGL 4'!$B$28)*(1-EXP(-'DGL 4'!$B$28*D584))</f>
        <v>11237.456548187387</v>
      </c>
      <c r="M584" s="21">
        <f>(L584+Systeme!$S$17)/Systeme!$S$14</f>
        <v>5.6187282740936935</v>
      </c>
      <c r="O584" s="8">
        <f>('DGL 4'!$P$15/'DGL 4'!$B$26)*(1-EXP(-'DGL 4'!$B$26*D584)) + ('DGL 4'!$P$16/'DGL 4'!$B$27)*(1-EXP(-'DGL 4'!$B$27*D584))+ ('DGL 4'!$P$17/'DGL 4'!$B$28)*(1-EXP(-'DGL 4'!$B$28*D584))</f>
        <v>174397.16316879226</v>
      </c>
      <c r="P584" s="21">
        <f>(O584+Systeme!$AA$17)/Systeme!$AA$14</f>
        <v>87.198581584396138</v>
      </c>
    </row>
    <row r="585" spans="1:16" x14ac:dyDescent="0.25">
      <c r="A585" s="4">
        <f t="shared" si="9"/>
        <v>583</v>
      </c>
      <c r="D585" s="19">
        <f>A585*0.001 *Systeme!$G$4</f>
        <v>58.3</v>
      </c>
      <c r="F585" s="8">
        <f>('DGL 4'!$P$3/'DGL 4'!$B$26)*(1-EXP(-'DGL 4'!$B$26*D585)) + ('DGL 4'!$P$4/'DGL 4'!$B$27)*(1-EXP(-'DGL 4'!$B$27*D585))+ ('DGL 4'!$P$5/'DGL 4'!$B$28)*(1-EXP(-'DGL 4'!$B$28*D585))</f>
        <v>-197526.11719931092</v>
      </c>
      <c r="G585" s="21">
        <f>(F585+Systeme!$C$17)/Systeme!$C$14</f>
        <v>1.2369414003445418</v>
      </c>
      <c r="I585" s="8">
        <f>('DGL 4'!$P$7/'DGL 4'!$B$26)*(1-EXP(-'DGL 4'!$B$26*D585)) + ('DGL 4'!$P$8/'DGL 4'!$B$27)*(1-EXP(-'DGL 4'!$B$27*D585))+ ('DGL 4'!$P$9/'DGL 4'!$B$28)*(1-EXP(-'DGL 4'!$B$28*D585))</f>
        <v>11827.53178121461</v>
      </c>
      <c r="J585" s="21">
        <f>(I585+Systeme!$K$17)/Systeme!$K$14</f>
        <v>5.913765890607305</v>
      </c>
      <c r="L585" s="8">
        <f>('DGL 4'!$P$11/'DGL 4'!$B$26)*(1-EXP(-'DGL 4'!$B$26*D585)) + ('DGL 4'!$P$12/'DGL 4'!$B$27)*(1-EXP(-'DGL 4'!$B$27*D585))+ ('DGL 4'!$P$13/'DGL 4'!$B$28)*(1-EXP(-'DGL 4'!$B$28*D585))</f>
        <v>11189.30604420646</v>
      </c>
      <c r="M585" s="21">
        <f>(L585+Systeme!$S$17)/Systeme!$S$14</f>
        <v>5.5946530221032296</v>
      </c>
      <c r="O585" s="8">
        <f>('DGL 4'!$P$15/'DGL 4'!$B$26)*(1-EXP(-'DGL 4'!$B$26*D585)) + ('DGL 4'!$P$16/'DGL 4'!$B$27)*(1-EXP(-'DGL 4'!$B$27*D585))+ ('DGL 4'!$P$17/'DGL 4'!$B$28)*(1-EXP(-'DGL 4'!$B$28*D585))</f>
        <v>174509.27937388991</v>
      </c>
      <c r="P585" s="21">
        <f>(O585+Systeme!$AA$17)/Systeme!$AA$14</f>
        <v>87.254639686944955</v>
      </c>
    </row>
    <row r="586" spans="1:16" x14ac:dyDescent="0.25">
      <c r="A586" s="4">
        <f t="shared" si="9"/>
        <v>584</v>
      </c>
      <c r="D586" s="19">
        <f>A586*0.001 *Systeme!$G$4</f>
        <v>58.4</v>
      </c>
      <c r="F586" s="8">
        <f>('DGL 4'!$P$3/'DGL 4'!$B$26)*(1-EXP(-'DGL 4'!$B$26*D586)) + ('DGL 4'!$P$4/'DGL 4'!$B$27)*(1-EXP(-'DGL 4'!$B$27*D586))+ ('DGL 4'!$P$5/'DGL 4'!$B$28)*(1-EXP(-'DGL 4'!$B$28*D586))</f>
        <v>-197538.98949021753</v>
      </c>
      <c r="G586" s="21">
        <f>(F586+Systeme!$C$17)/Systeme!$C$14</f>
        <v>1.2305052548912354</v>
      </c>
      <c r="I586" s="8">
        <f>('DGL 4'!$P$7/'DGL 4'!$B$26)*(1-EXP(-'DGL 4'!$B$26*D586)) + ('DGL 4'!$P$8/'DGL 4'!$B$27)*(1-EXP(-'DGL 4'!$B$27*D586))+ ('DGL 4'!$P$9/'DGL 4'!$B$28)*(1-EXP(-'DGL 4'!$B$28*D586))</f>
        <v>11776.724195665738</v>
      </c>
      <c r="J586" s="21">
        <f>(I586+Systeme!$K$17)/Systeme!$K$14</f>
        <v>5.8883620978328688</v>
      </c>
      <c r="L586" s="8">
        <f>('DGL 4'!$P$11/'DGL 4'!$B$26)*(1-EXP(-'DGL 4'!$B$26*D586)) + ('DGL 4'!$P$12/'DGL 4'!$B$27)*(1-EXP(-'DGL 4'!$B$27*D586))+ ('DGL 4'!$P$13/'DGL 4'!$B$28)*(1-EXP(-'DGL 4'!$B$28*D586))</f>
        <v>11141.350257657265</v>
      </c>
      <c r="M586" s="21">
        <f>(L586+Systeme!$S$17)/Systeme!$S$14</f>
        <v>5.5706751288286327</v>
      </c>
      <c r="O586" s="8">
        <f>('DGL 4'!$P$15/'DGL 4'!$B$26)*(1-EXP(-'DGL 4'!$B$26*D586)) + ('DGL 4'!$P$16/'DGL 4'!$B$27)*(1-EXP(-'DGL 4'!$B$27*D586))+ ('DGL 4'!$P$17/'DGL 4'!$B$28)*(1-EXP(-'DGL 4'!$B$28*D586))</f>
        <v>174620.91503689458</v>
      </c>
      <c r="P586" s="21">
        <f>(O586+Systeme!$AA$17)/Systeme!$AA$14</f>
        <v>87.310457518447294</v>
      </c>
    </row>
    <row r="587" spans="1:16" x14ac:dyDescent="0.25">
      <c r="A587" s="4">
        <f t="shared" si="9"/>
        <v>585</v>
      </c>
      <c r="D587" s="19">
        <f>A587*0.001 *Systeme!$G$4</f>
        <v>58.5</v>
      </c>
      <c r="F587" s="8">
        <f>('DGL 4'!$P$3/'DGL 4'!$B$26)*(1-EXP(-'DGL 4'!$B$26*D587)) + ('DGL 4'!$P$4/'DGL 4'!$B$27)*(1-EXP(-'DGL 4'!$B$27*D587))+ ('DGL 4'!$P$5/'DGL 4'!$B$28)*(1-EXP(-'DGL 4'!$B$28*D587))</f>
        <v>-197551.7841509131</v>
      </c>
      <c r="G587" s="21">
        <f>(F587+Systeme!$C$17)/Systeme!$C$14</f>
        <v>1.2241079245434521</v>
      </c>
      <c r="I587" s="8">
        <f>('DGL 4'!$P$7/'DGL 4'!$B$26)*(1-EXP(-'DGL 4'!$B$26*D587)) + ('DGL 4'!$P$8/'DGL 4'!$B$27)*(1-EXP(-'DGL 4'!$B$27*D587))+ ('DGL 4'!$P$9/'DGL 4'!$B$28)*(1-EXP(-'DGL 4'!$B$28*D587))</f>
        <v>11726.123517019936</v>
      </c>
      <c r="J587" s="21">
        <f>(I587+Systeme!$K$17)/Systeme!$K$14</f>
        <v>5.8630617585099678</v>
      </c>
      <c r="L587" s="8">
        <f>('DGL 4'!$P$11/'DGL 4'!$B$26)*(1-EXP(-'DGL 4'!$B$26*D587)) + ('DGL 4'!$P$12/'DGL 4'!$B$27)*(1-EXP(-'DGL 4'!$B$27*D587))+ ('DGL 4'!$P$13/'DGL 4'!$B$28)*(1-EXP(-'DGL 4'!$B$28*D587))</f>
        <v>11093.588532147172</v>
      </c>
      <c r="M587" s="21">
        <f>(L587+Systeme!$S$17)/Systeme!$S$14</f>
        <v>5.5467942660735865</v>
      </c>
      <c r="O587" s="8">
        <f>('DGL 4'!$P$15/'DGL 4'!$B$26)*(1-EXP(-'DGL 4'!$B$26*D587)) + ('DGL 4'!$P$16/'DGL 4'!$B$27)*(1-EXP(-'DGL 4'!$B$27*D587))+ ('DGL 4'!$P$17/'DGL 4'!$B$28)*(1-EXP(-'DGL 4'!$B$28*D587))</f>
        <v>174732.07210174607</v>
      </c>
      <c r="P587" s="21">
        <f>(O587+Systeme!$AA$17)/Systeme!$AA$14</f>
        <v>87.366036050873035</v>
      </c>
    </row>
    <row r="588" spans="1:16" x14ac:dyDescent="0.25">
      <c r="A588" s="4">
        <f t="shared" si="9"/>
        <v>586</v>
      </c>
      <c r="D588" s="19">
        <f>A588*0.001 *Systeme!$G$4</f>
        <v>58.599999999999994</v>
      </c>
      <c r="F588" s="8">
        <f>('DGL 4'!$P$3/'DGL 4'!$B$26)*(1-EXP(-'DGL 4'!$B$26*D588)) + ('DGL 4'!$P$4/'DGL 4'!$B$27)*(1-EXP(-'DGL 4'!$B$27*D588))+ ('DGL 4'!$P$5/'DGL 4'!$B$28)*(1-EXP(-'DGL 4'!$B$28*D588))</f>
        <v>-197564.50174831162</v>
      </c>
      <c r="G588" s="21">
        <f>(F588+Systeme!$C$17)/Systeme!$C$14</f>
        <v>1.2177491258441877</v>
      </c>
      <c r="I588" s="8">
        <f>('DGL 4'!$P$7/'DGL 4'!$B$26)*(1-EXP(-'DGL 4'!$B$26*D588)) + ('DGL 4'!$P$8/'DGL 4'!$B$27)*(1-EXP(-'DGL 4'!$B$27*D588))+ ('DGL 4'!$P$9/'DGL 4'!$B$28)*(1-EXP(-'DGL 4'!$B$28*D588))</f>
        <v>11675.729030556016</v>
      </c>
      <c r="J588" s="21">
        <f>(I588+Systeme!$K$17)/Systeme!$K$14</f>
        <v>5.8378645152780084</v>
      </c>
      <c r="L588" s="8">
        <f>('DGL 4'!$P$11/'DGL 4'!$B$26)*(1-EXP(-'DGL 4'!$B$26*D588)) + ('DGL 4'!$P$12/'DGL 4'!$B$27)*(1-EXP(-'DGL 4'!$B$27*D588))+ ('DGL 4'!$P$13/'DGL 4'!$B$28)*(1-EXP(-'DGL 4'!$B$28*D588))</f>
        <v>11046.020211932424</v>
      </c>
      <c r="M588" s="21">
        <f>(L588+Systeme!$S$17)/Systeme!$S$14</f>
        <v>5.523010105966212</v>
      </c>
      <c r="O588" s="8">
        <f>('DGL 4'!$P$15/'DGL 4'!$B$26)*(1-EXP(-'DGL 4'!$B$26*D588)) + ('DGL 4'!$P$16/'DGL 4'!$B$27)*(1-EXP(-'DGL 4'!$B$27*D588))+ ('DGL 4'!$P$17/'DGL 4'!$B$28)*(1-EXP(-'DGL 4'!$B$28*D588))</f>
        <v>174842.75250582321</v>
      </c>
      <c r="P588" s="21">
        <f>(O588+Systeme!$AA$17)/Systeme!$AA$14</f>
        <v>87.4213762529116</v>
      </c>
    </row>
    <row r="589" spans="1:16" x14ac:dyDescent="0.25">
      <c r="A589" s="4">
        <f t="shared" si="9"/>
        <v>587</v>
      </c>
      <c r="D589" s="19">
        <f>A589*0.001 *Systeme!$G$4</f>
        <v>58.699999999999996</v>
      </c>
      <c r="F589" s="8">
        <f>('DGL 4'!$P$3/'DGL 4'!$B$26)*(1-EXP(-'DGL 4'!$B$26*D589)) + ('DGL 4'!$P$4/'DGL 4'!$B$27)*(1-EXP(-'DGL 4'!$B$27*D589))+ ('DGL 4'!$P$5/'DGL 4'!$B$28)*(1-EXP(-'DGL 4'!$B$28*D589))</f>
        <v>-197577.14284439682</v>
      </c>
      <c r="G589" s="21">
        <f>(F589+Systeme!$C$17)/Systeme!$C$14</f>
        <v>1.211428577801591</v>
      </c>
      <c r="I589" s="8">
        <f>('DGL 4'!$P$7/'DGL 4'!$B$26)*(1-EXP(-'DGL 4'!$B$26*D589)) + ('DGL 4'!$P$8/'DGL 4'!$B$27)*(1-EXP(-'DGL 4'!$B$27*D589))+ ('DGL 4'!$P$9/'DGL 4'!$B$28)*(1-EXP(-'DGL 4'!$B$28*D589))</f>
        <v>11625.540022506175</v>
      </c>
      <c r="J589" s="21">
        <f>(I589+Systeme!$K$17)/Systeme!$K$14</f>
        <v>5.8127700112530878</v>
      </c>
      <c r="L589" s="8">
        <f>('DGL 4'!$P$11/'DGL 4'!$B$26)*(1-EXP(-'DGL 4'!$B$26*D589)) + ('DGL 4'!$P$12/'DGL 4'!$B$27)*(1-EXP(-'DGL 4'!$B$27*D589))+ ('DGL 4'!$P$13/'DGL 4'!$B$28)*(1-EXP(-'DGL 4'!$B$28*D589))</f>
        <v>10998.644641940016</v>
      </c>
      <c r="M589" s="21">
        <f>(L589+Systeme!$S$17)/Systeme!$S$14</f>
        <v>5.4993223209700082</v>
      </c>
      <c r="O589" s="8">
        <f>('DGL 4'!$P$15/'DGL 4'!$B$26)*(1-EXP(-'DGL 4'!$B$26*D589)) + ('DGL 4'!$P$16/'DGL 4'!$B$27)*(1-EXP(-'DGL 4'!$B$27*D589))+ ('DGL 4'!$P$17/'DGL 4'!$B$28)*(1-EXP(-'DGL 4'!$B$28*D589))</f>
        <v>174952.95817995066</v>
      </c>
      <c r="P589" s="21">
        <f>(O589+Systeme!$AA$17)/Systeme!$AA$14</f>
        <v>87.476479089975328</v>
      </c>
    </row>
    <row r="590" spans="1:16" x14ac:dyDescent="0.25">
      <c r="A590" s="4">
        <f t="shared" si="9"/>
        <v>588</v>
      </c>
      <c r="D590" s="19">
        <f>A590*0.001 *Systeme!$G$4</f>
        <v>58.8</v>
      </c>
      <c r="F590" s="8">
        <f>('DGL 4'!$P$3/'DGL 4'!$B$26)*(1-EXP(-'DGL 4'!$B$26*D590)) + ('DGL 4'!$P$4/'DGL 4'!$B$27)*(1-EXP(-'DGL 4'!$B$27*D590))+ ('DGL 4'!$P$5/'DGL 4'!$B$28)*(1-EXP(-'DGL 4'!$B$28*D590))</f>
        <v>-197589.7079962703</v>
      </c>
      <c r="G590" s="21">
        <f>(F590+Systeme!$C$17)/Systeme!$C$14</f>
        <v>1.2051460018648503</v>
      </c>
      <c r="I590" s="8">
        <f>('DGL 4'!$P$7/'DGL 4'!$B$26)*(1-EXP(-'DGL 4'!$B$26*D590)) + ('DGL 4'!$P$8/'DGL 4'!$B$27)*(1-EXP(-'DGL 4'!$B$27*D590))+ ('DGL 4'!$P$9/'DGL 4'!$B$28)*(1-EXP(-'DGL 4'!$B$28*D590))</f>
        <v>11575.55578007584</v>
      </c>
      <c r="J590" s="21">
        <f>(I590+Systeme!$K$17)/Systeme!$K$14</f>
        <v>5.78777789003792</v>
      </c>
      <c r="L590" s="8">
        <f>('DGL 4'!$P$11/'DGL 4'!$B$26)*(1-EXP(-'DGL 4'!$B$26*D590)) + ('DGL 4'!$P$12/'DGL 4'!$B$27)*(1-EXP(-'DGL 4'!$B$27*D590))+ ('DGL 4'!$P$13/'DGL 4'!$B$28)*(1-EXP(-'DGL 4'!$B$28*D590))</f>
        <v>10951.461167788977</v>
      </c>
      <c r="M590" s="21">
        <f>(L590+Systeme!$S$17)/Systeme!$S$14</f>
        <v>5.4757305838944887</v>
      </c>
      <c r="O590" s="8">
        <f>('DGL 4'!$P$15/'DGL 4'!$B$26)*(1-EXP(-'DGL 4'!$B$26*D590)) + ('DGL 4'!$P$16/'DGL 4'!$B$27)*(1-EXP(-'DGL 4'!$B$27*D590))+ ('DGL 4'!$P$17/'DGL 4'!$B$28)*(1-EXP(-'DGL 4'!$B$28*D590))</f>
        <v>175062.69104840554</v>
      </c>
      <c r="P590" s="21">
        <f>(O590+Systeme!$AA$17)/Systeme!$AA$14</f>
        <v>87.531345524202777</v>
      </c>
    </row>
    <row r="591" spans="1:16" x14ac:dyDescent="0.25">
      <c r="A591" s="4">
        <f t="shared" si="9"/>
        <v>589</v>
      </c>
      <c r="D591" s="19">
        <f>A591*0.001 *Systeme!$G$4</f>
        <v>58.9</v>
      </c>
      <c r="F591" s="8">
        <f>('DGL 4'!$P$3/'DGL 4'!$B$26)*(1-EXP(-'DGL 4'!$B$26*D591)) + ('DGL 4'!$P$4/'DGL 4'!$B$27)*(1-EXP(-'DGL 4'!$B$27*D591))+ ('DGL 4'!$P$5/'DGL 4'!$B$28)*(1-EXP(-'DGL 4'!$B$28*D591))</f>
        <v>-197602.19775619928</v>
      </c>
      <c r="G591" s="21">
        <f>(F591+Systeme!$C$17)/Systeme!$C$14</f>
        <v>1.1989011219003587</v>
      </c>
      <c r="I591" s="8">
        <f>('DGL 4'!$P$7/'DGL 4'!$B$26)*(1-EXP(-'DGL 4'!$B$26*D591)) + ('DGL 4'!$P$8/'DGL 4'!$B$27)*(1-EXP(-'DGL 4'!$B$27*D591))+ ('DGL 4'!$P$9/'DGL 4'!$B$28)*(1-EXP(-'DGL 4'!$B$28*D591))</f>
        <v>11525.775591463374</v>
      </c>
      <c r="J591" s="21">
        <f>(I591+Systeme!$K$17)/Systeme!$K$14</f>
        <v>5.7628877957316869</v>
      </c>
      <c r="L591" s="8">
        <f>('DGL 4'!$P$11/'DGL 4'!$B$26)*(1-EXP(-'DGL 4'!$B$26*D591)) + ('DGL 4'!$P$12/'DGL 4'!$B$27)*(1-EXP(-'DGL 4'!$B$27*D591))+ ('DGL 4'!$P$13/'DGL 4'!$B$28)*(1-EXP(-'DGL 4'!$B$28*D591))</f>
        <v>10904.469135811465</v>
      </c>
      <c r="M591" s="21">
        <f>(L591+Systeme!$S$17)/Systeme!$S$14</f>
        <v>5.4522345679057329</v>
      </c>
      <c r="O591" s="8">
        <f>('DGL 4'!$P$15/'DGL 4'!$B$26)*(1-EXP(-'DGL 4'!$B$26*D591)) + ('DGL 4'!$P$16/'DGL 4'!$B$27)*(1-EXP(-'DGL 4'!$B$27*D591))+ ('DGL 4'!$P$17/'DGL 4'!$B$28)*(1-EXP(-'DGL 4'!$B$28*D591))</f>
        <v>175171.95302892447</v>
      </c>
      <c r="P591" s="21">
        <f>(O591+Systeme!$AA$17)/Systeme!$AA$14</f>
        <v>87.585976514462232</v>
      </c>
    </row>
    <row r="592" spans="1:16" x14ac:dyDescent="0.25">
      <c r="A592" s="4">
        <f t="shared" si="9"/>
        <v>590</v>
      </c>
      <c r="D592" s="19">
        <f>A592*0.001 *Systeme!$G$4</f>
        <v>59</v>
      </c>
      <c r="F592" s="8">
        <f>('DGL 4'!$P$3/'DGL 4'!$B$26)*(1-EXP(-'DGL 4'!$B$26*D592)) + ('DGL 4'!$P$4/'DGL 4'!$B$27)*(1-EXP(-'DGL 4'!$B$27*D592))+ ('DGL 4'!$P$5/'DGL 4'!$B$28)*(1-EXP(-'DGL 4'!$B$28*D592))</f>
        <v>-197614.6126716634</v>
      </c>
      <c r="G592" s="21">
        <f>(F592+Systeme!$C$17)/Systeme!$C$14</f>
        <v>1.1926936641682988</v>
      </c>
      <c r="I592" s="8">
        <f>('DGL 4'!$P$7/'DGL 4'!$B$26)*(1-EXP(-'DGL 4'!$B$26*D592)) + ('DGL 4'!$P$8/'DGL 4'!$B$27)*(1-EXP(-'DGL 4'!$B$27*D592))+ ('DGL 4'!$P$9/'DGL 4'!$B$28)*(1-EXP(-'DGL 4'!$B$28*D592))</f>
        <v>11476.198745879228</v>
      </c>
      <c r="J592" s="21">
        <f>(I592+Systeme!$K$17)/Systeme!$K$14</f>
        <v>5.7380993729396144</v>
      </c>
      <c r="L592" s="8">
        <f>('DGL 4'!$P$11/'DGL 4'!$B$26)*(1-EXP(-'DGL 4'!$B$26*D592)) + ('DGL 4'!$P$12/'DGL 4'!$B$27)*(1-EXP(-'DGL 4'!$B$27*D592))+ ('DGL 4'!$P$13/'DGL 4'!$B$28)*(1-EXP(-'DGL 4'!$B$28*D592))</f>
        <v>10857.667893073376</v>
      </c>
      <c r="M592" s="21">
        <f>(L592+Systeme!$S$17)/Systeme!$S$14</f>
        <v>5.4288339465366882</v>
      </c>
      <c r="O592" s="8">
        <f>('DGL 4'!$P$15/'DGL 4'!$B$26)*(1-EXP(-'DGL 4'!$B$26*D592)) + ('DGL 4'!$P$16/'DGL 4'!$B$27)*(1-EXP(-'DGL 4'!$B$27*D592))+ ('DGL 4'!$P$17/'DGL 4'!$B$28)*(1-EXP(-'DGL 4'!$B$28*D592))</f>
        <v>175280.74603271086</v>
      </c>
      <c r="P592" s="21">
        <f>(O592+Systeme!$AA$17)/Systeme!$AA$14</f>
        <v>87.640373016355426</v>
      </c>
    </row>
    <row r="593" spans="1:16" x14ac:dyDescent="0.25">
      <c r="A593" s="4">
        <f t="shared" si="9"/>
        <v>591</v>
      </c>
      <c r="D593" s="19">
        <f>A593*0.001 *Systeme!$G$4</f>
        <v>59.099999999999994</v>
      </c>
      <c r="F593" s="8">
        <f>('DGL 4'!$P$3/'DGL 4'!$B$26)*(1-EXP(-'DGL 4'!$B$26*D593)) + ('DGL 4'!$P$4/'DGL 4'!$B$27)*(1-EXP(-'DGL 4'!$B$27*D593))+ ('DGL 4'!$P$5/'DGL 4'!$B$28)*(1-EXP(-'DGL 4'!$B$28*D593))</f>
        <v>-197626.95328540175</v>
      </c>
      <c r="G593" s="21">
        <f>(F593+Systeme!$C$17)/Systeme!$C$14</f>
        <v>1.1865233572991274</v>
      </c>
      <c r="I593" s="8">
        <f>('DGL 4'!$P$7/'DGL 4'!$B$26)*(1-EXP(-'DGL 4'!$B$26*D593)) + ('DGL 4'!$P$8/'DGL 4'!$B$27)*(1-EXP(-'DGL 4'!$B$27*D593))+ ('DGL 4'!$P$9/'DGL 4'!$B$28)*(1-EXP(-'DGL 4'!$B$28*D593))</f>
        <v>11426.82453356465</v>
      </c>
      <c r="J593" s="21">
        <f>(I593+Systeme!$K$17)/Systeme!$K$14</f>
        <v>5.7134122667823251</v>
      </c>
      <c r="L593" s="8">
        <f>('DGL 4'!$P$11/'DGL 4'!$B$26)*(1-EXP(-'DGL 4'!$B$26*D593)) + ('DGL 4'!$P$12/'DGL 4'!$B$27)*(1-EXP(-'DGL 4'!$B$27*D593))+ ('DGL 4'!$P$13/'DGL 4'!$B$28)*(1-EXP(-'DGL 4'!$B$28*D593))</f>
        <v>10811.056787394744</v>
      </c>
      <c r="M593" s="21">
        <f>(L593+Systeme!$S$17)/Systeme!$S$14</f>
        <v>5.4055283936973719</v>
      </c>
      <c r="O593" s="8">
        <f>('DGL 4'!$P$15/'DGL 4'!$B$26)*(1-EXP(-'DGL 4'!$B$26*D593)) + ('DGL 4'!$P$16/'DGL 4'!$B$27)*(1-EXP(-'DGL 4'!$B$27*D593))+ ('DGL 4'!$P$17/'DGL 4'!$B$28)*(1-EXP(-'DGL 4'!$B$28*D593))</f>
        <v>175389.07196444235</v>
      </c>
      <c r="P593" s="21">
        <f>(O593+Systeme!$AA$17)/Systeme!$AA$14</f>
        <v>87.694535982221183</v>
      </c>
    </row>
    <row r="594" spans="1:16" x14ac:dyDescent="0.25">
      <c r="A594" s="4">
        <f t="shared" si="9"/>
        <v>592</v>
      </c>
      <c r="D594" s="19">
        <f>A594*0.001 *Systeme!$G$4</f>
        <v>59.199999999999996</v>
      </c>
      <c r="F594" s="8">
        <f>('DGL 4'!$P$3/'DGL 4'!$B$26)*(1-EXP(-'DGL 4'!$B$26*D594)) + ('DGL 4'!$P$4/'DGL 4'!$B$27)*(1-EXP(-'DGL 4'!$B$27*D594))+ ('DGL 4'!$P$5/'DGL 4'!$B$28)*(1-EXP(-'DGL 4'!$B$28*D594))</f>
        <v>-197639.22013545845</v>
      </c>
      <c r="G594" s="21">
        <f>(F594+Systeme!$C$17)/Systeme!$C$14</f>
        <v>1.1803899322707729</v>
      </c>
      <c r="I594" s="8">
        <f>('DGL 4'!$P$7/'DGL 4'!$B$26)*(1-EXP(-'DGL 4'!$B$26*D594)) + ('DGL 4'!$P$8/'DGL 4'!$B$27)*(1-EXP(-'DGL 4'!$B$27*D594))+ ('DGL 4'!$P$9/'DGL 4'!$B$28)*(1-EXP(-'DGL 4'!$B$28*D594))</f>
        <v>11377.652245810401</v>
      </c>
      <c r="J594" s="21">
        <f>(I594+Systeme!$K$17)/Systeme!$K$14</f>
        <v>5.6888261229052004</v>
      </c>
      <c r="L594" s="8">
        <f>('DGL 4'!$P$11/'DGL 4'!$B$26)*(1-EXP(-'DGL 4'!$B$26*D594)) + ('DGL 4'!$P$12/'DGL 4'!$B$27)*(1-EXP(-'DGL 4'!$B$27*D594))+ ('DGL 4'!$P$13/'DGL 4'!$B$28)*(1-EXP(-'DGL 4'!$B$28*D594))</f>
        <v>10764.635167369532</v>
      </c>
      <c r="M594" s="21">
        <f>(L594+Systeme!$S$17)/Systeme!$S$14</f>
        <v>5.3823175836847659</v>
      </c>
      <c r="O594" s="8">
        <f>('DGL 4'!$P$15/'DGL 4'!$B$26)*(1-EXP(-'DGL 4'!$B$26*D594)) + ('DGL 4'!$P$16/'DGL 4'!$B$27)*(1-EXP(-'DGL 4'!$B$27*D594))+ ('DGL 4'!$P$17/'DGL 4'!$B$28)*(1-EXP(-'DGL 4'!$B$28*D594))</f>
        <v>175496.93272227864</v>
      </c>
      <c r="P594" s="21">
        <f>(O594+Systeme!$AA$17)/Systeme!$AA$14</f>
        <v>87.748466361139322</v>
      </c>
    </row>
    <row r="595" spans="1:16" x14ac:dyDescent="0.25">
      <c r="A595" s="4">
        <f t="shared" si="9"/>
        <v>593</v>
      </c>
      <c r="D595" s="19">
        <f>A595*0.001 *Systeme!$G$4</f>
        <v>59.3</v>
      </c>
      <c r="F595" s="8">
        <f>('DGL 4'!$P$3/'DGL 4'!$B$26)*(1-EXP(-'DGL 4'!$B$26*D595)) + ('DGL 4'!$P$4/'DGL 4'!$B$27)*(1-EXP(-'DGL 4'!$B$27*D595))+ ('DGL 4'!$P$5/'DGL 4'!$B$28)*(1-EXP(-'DGL 4'!$B$28*D595))</f>
        <v>-197651.41375522906</v>
      </c>
      <c r="G595" s="21">
        <f>(F595+Systeme!$C$17)/Systeme!$C$14</f>
        <v>1.1742931223854685</v>
      </c>
      <c r="I595" s="8">
        <f>('DGL 4'!$P$7/'DGL 4'!$B$26)*(1-EXP(-'DGL 4'!$B$26*D595)) + ('DGL 4'!$P$8/'DGL 4'!$B$27)*(1-EXP(-'DGL 4'!$B$27*D595))+ ('DGL 4'!$P$9/'DGL 4'!$B$28)*(1-EXP(-'DGL 4'!$B$28*D595))</f>
        <v>11328.681174974859</v>
      </c>
      <c r="J595" s="21">
        <f>(I595+Systeme!$K$17)/Systeme!$K$14</f>
        <v>5.6643405874874295</v>
      </c>
      <c r="L595" s="8">
        <f>('DGL 4'!$P$11/'DGL 4'!$B$26)*(1-EXP(-'DGL 4'!$B$26*D595)) + ('DGL 4'!$P$12/'DGL 4'!$B$27)*(1-EXP(-'DGL 4'!$B$27*D595))+ ('DGL 4'!$P$13/'DGL 4'!$B$28)*(1-EXP(-'DGL 4'!$B$28*D595))</f>
        <v>10718.402382385539</v>
      </c>
      <c r="M595" s="21">
        <f>(L595+Systeme!$S$17)/Systeme!$S$14</f>
        <v>5.3592011911927697</v>
      </c>
      <c r="O595" s="8">
        <f>('DGL 4'!$P$15/'DGL 4'!$B$26)*(1-EXP(-'DGL 4'!$B$26*D595)) + ('DGL 4'!$P$16/'DGL 4'!$B$27)*(1-EXP(-'DGL 4'!$B$27*D595))+ ('DGL 4'!$P$17/'DGL 4'!$B$28)*(1-EXP(-'DGL 4'!$B$28*D595))</f>
        <v>175604.33019786872</v>
      </c>
      <c r="P595" s="21">
        <f>(O595+Systeme!$AA$17)/Systeme!$AA$14</f>
        <v>87.802165098934367</v>
      </c>
    </row>
    <row r="596" spans="1:16" x14ac:dyDescent="0.25">
      <c r="A596" s="4">
        <f t="shared" si="9"/>
        <v>594</v>
      </c>
      <c r="D596" s="19">
        <f>A596*0.001 *Systeme!$G$4</f>
        <v>59.4</v>
      </c>
      <c r="F596" s="8">
        <f>('DGL 4'!$P$3/'DGL 4'!$B$26)*(1-EXP(-'DGL 4'!$B$26*D596)) + ('DGL 4'!$P$4/'DGL 4'!$B$27)*(1-EXP(-'DGL 4'!$B$27*D596))+ ('DGL 4'!$P$5/'DGL 4'!$B$28)*(1-EXP(-'DGL 4'!$B$28*D596))</f>
        <v>-197663.53467350497</v>
      </c>
      <c r="G596" s="21">
        <f>(F596+Systeme!$C$17)/Systeme!$C$14</f>
        <v>1.168232663247516</v>
      </c>
      <c r="I596" s="8">
        <f>('DGL 4'!$P$7/'DGL 4'!$B$26)*(1-EXP(-'DGL 4'!$B$26*D596)) + ('DGL 4'!$P$8/'DGL 4'!$B$27)*(1-EXP(-'DGL 4'!$B$27*D596))+ ('DGL 4'!$P$9/'DGL 4'!$B$28)*(1-EXP(-'DGL 4'!$B$28*D596))</f>
        <v>11279.910614501976</v>
      </c>
      <c r="J596" s="21">
        <f>(I596+Systeme!$K$17)/Systeme!$K$14</f>
        <v>5.6399553072509878</v>
      </c>
      <c r="L596" s="8">
        <f>('DGL 4'!$P$11/'DGL 4'!$B$26)*(1-EXP(-'DGL 4'!$B$26*D596)) + ('DGL 4'!$P$12/'DGL 4'!$B$27)*(1-EXP(-'DGL 4'!$B$27*D596))+ ('DGL 4'!$P$13/'DGL 4'!$B$28)*(1-EXP(-'DGL 4'!$B$28*D596))</f>
        <v>10672.357782643376</v>
      </c>
      <c r="M596" s="21">
        <f>(L596+Systeme!$S$17)/Systeme!$S$14</f>
        <v>5.3361788913216879</v>
      </c>
      <c r="O596" s="8">
        <f>('DGL 4'!$P$15/'DGL 4'!$B$26)*(1-EXP(-'DGL 4'!$B$26*D596)) + ('DGL 4'!$P$16/'DGL 4'!$B$27)*(1-EXP(-'DGL 4'!$B$27*D596))+ ('DGL 4'!$P$17/'DGL 4'!$B$28)*(1-EXP(-'DGL 4'!$B$28*D596))</f>
        <v>175711.26627635965</v>
      </c>
      <c r="P596" s="21">
        <f>(O596+Systeme!$AA$17)/Systeme!$AA$14</f>
        <v>87.855633138179826</v>
      </c>
    </row>
    <row r="597" spans="1:16" x14ac:dyDescent="0.25">
      <c r="A597" s="4">
        <f t="shared" si="9"/>
        <v>595</v>
      </c>
      <c r="D597" s="19">
        <f>A597*0.001 *Systeme!$G$4</f>
        <v>59.5</v>
      </c>
      <c r="F597" s="8">
        <f>('DGL 4'!$P$3/'DGL 4'!$B$26)*(1-EXP(-'DGL 4'!$B$26*D597)) + ('DGL 4'!$P$4/'DGL 4'!$B$27)*(1-EXP(-'DGL 4'!$B$27*D597))+ ('DGL 4'!$P$5/'DGL 4'!$B$28)*(1-EXP(-'DGL 4'!$B$28*D597))</f>
        <v>-197675.58341451871</v>
      </c>
      <c r="G597" s="21">
        <f>(F597+Systeme!$C$17)/Systeme!$C$14</f>
        <v>1.1622082927406445</v>
      </c>
      <c r="I597" s="8">
        <f>('DGL 4'!$P$7/'DGL 4'!$B$26)*(1-EXP(-'DGL 4'!$B$26*D597)) + ('DGL 4'!$P$8/'DGL 4'!$B$27)*(1-EXP(-'DGL 4'!$B$27*D597))+ ('DGL 4'!$P$9/'DGL 4'!$B$28)*(1-EXP(-'DGL 4'!$B$28*D597))</f>
        <v>11231.339858938591</v>
      </c>
      <c r="J597" s="21">
        <f>(I597+Systeme!$K$17)/Systeme!$K$14</f>
        <v>5.6156699294692949</v>
      </c>
      <c r="L597" s="8">
        <f>('DGL 4'!$P$11/'DGL 4'!$B$26)*(1-EXP(-'DGL 4'!$B$26*D597)) + ('DGL 4'!$P$12/'DGL 4'!$B$27)*(1-EXP(-'DGL 4'!$B$27*D597))+ ('DGL 4'!$P$13/'DGL 4'!$B$28)*(1-EXP(-'DGL 4'!$B$28*D597))</f>
        <v>10626.500719175703</v>
      </c>
      <c r="M597" s="21">
        <f>(L597+Systeme!$S$17)/Systeme!$S$14</f>
        <v>5.313250359587852</v>
      </c>
      <c r="O597" s="8">
        <f>('DGL 4'!$P$15/'DGL 4'!$B$26)*(1-EXP(-'DGL 4'!$B$26*D597)) + ('DGL 4'!$P$16/'DGL 4'!$B$27)*(1-EXP(-'DGL 4'!$B$27*D597))+ ('DGL 4'!$P$17/'DGL 4'!$B$28)*(1-EXP(-'DGL 4'!$B$28*D597))</f>
        <v>175817.74283640445</v>
      </c>
      <c r="P597" s="21">
        <f>(O597+Systeme!$AA$17)/Systeme!$AA$14</f>
        <v>87.908871418202224</v>
      </c>
    </row>
    <row r="598" spans="1:16" x14ac:dyDescent="0.25">
      <c r="A598" s="4">
        <f t="shared" si="9"/>
        <v>596</v>
      </c>
      <c r="D598" s="19">
        <f>A598*0.001 *Systeme!$G$4</f>
        <v>59.599999999999994</v>
      </c>
      <c r="F598" s="8">
        <f>('DGL 4'!$P$3/'DGL 4'!$B$26)*(1-EXP(-'DGL 4'!$B$26*D598)) + ('DGL 4'!$P$4/'DGL 4'!$B$27)*(1-EXP(-'DGL 4'!$B$27*D598))+ ('DGL 4'!$P$5/'DGL 4'!$B$28)*(1-EXP(-'DGL 4'!$B$28*D598))</f>
        <v>-197687.56049798787</v>
      </c>
      <c r="G598" s="21">
        <f>(F598+Systeme!$C$17)/Systeme!$C$14</f>
        <v>1.156219751006065</v>
      </c>
      <c r="I598" s="8">
        <f>('DGL 4'!$P$7/'DGL 4'!$B$26)*(1-EXP(-'DGL 4'!$B$26*D598)) + ('DGL 4'!$P$8/'DGL 4'!$B$27)*(1-EXP(-'DGL 4'!$B$27*D598))+ ('DGL 4'!$P$9/'DGL 4'!$B$28)*(1-EXP(-'DGL 4'!$B$28*D598))</f>
        <v>11182.968203951925</v>
      </c>
      <c r="J598" s="21">
        <f>(I598+Systeme!$K$17)/Systeme!$K$14</f>
        <v>5.5914841019759622</v>
      </c>
      <c r="L598" s="8">
        <f>('DGL 4'!$P$11/'DGL 4'!$B$26)*(1-EXP(-'DGL 4'!$B$26*D598)) + ('DGL 4'!$P$12/'DGL 4'!$B$27)*(1-EXP(-'DGL 4'!$B$27*D598))+ ('DGL 4'!$P$13/'DGL 4'!$B$28)*(1-EXP(-'DGL 4'!$B$28*D598))</f>
        <v>10580.830543865683</v>
      </c>
      <c r="M598" s="21">
        <f>(L598+Systeme!$S$17)/Systeme!$S$14</f>
        <v>5.290415271932841</v>
      </c>
      <c r="O598" s="8">
        <f>('DGL 4'!$P$15/'DGL 4'!$B$26)*(1-EXP(-'DGL 4'!$B$26*D598)) + ('DGL 4'!$P$16/'DGL 4'!$B$27)*(1-EXP(-'DGL 4'!$B$27*D598))+ ('DGL 4'!$P$17/'DGL 4'!$B$28)*(1-EXP(-'DGL 4'!$B$28*D598))</f>
        <v>175923.76175017035</v>
      </c>
      <c r="P598" s="21">
        <f>(O598+Systeme!$AA$17)/Systeme!$AA$14</f>
        <v>87.961880875085171</v>
      </c>
    </row>
    <row r="599" spans="1:16" x14ac:dyDescent="0.25">
      <c r="A599" s="4">
        <f t="shared" si="9"/>
        <v>597</v>
      </c>
      <c r="D599" s="19">
        <f>A599*0.001 *Systeme!$G$4</f>
        <v>59.699999999999996</v>
      </c>
      <c r="F599" s="8">
        <f>('DGL 4'!$P$3/'DGL 4'!$B$26)*(1-EXP(-'DGL 4'!$B$26*D599)) + ('DGL 4'!$P$4/'DGL 4'!$B$27)*(1-EXP(-'DGL 4'!$B$27*D599))+ ('DGL 4'!$P$5/'DGL 4'!$B$28)*(1-EXP(-'DGL 4'!$B$28*D599))</f>
        <v>-197699.46643915912</v>
      </c>
      <c r="G599" s="21">
        <f>(F599+Systeme!$C$17)/Systeme!$C$14</f>
        <v>1.1502667804204394</v>
      </c>
      <c r="I599" s="8">
        <f>('DGL 4'!$P$7/'DGL 4'!$B$26)*(1-EXP(-'DGL 4'!$B$26*D599)) + ('DGL 4'!$P$8/'DGL 4'!$B$27)*(1-EXP(-'DGL 4'!$B$27*D599))+ ('DGL 4'!$P$9/'DGL 4'!$B$28)*(1-EXP(-'DGL 4'!$B$28*D599))</f>
        <v>11134.794946346316</v>
      </c>
      <c r="J599" s="21">
        <f>(I599+Systeme!$K$17)/Systeme!$K$14</f>
        <v>5.5673974731731581</v>
      </c>
      <c r="L599" s="8">
        <f>('DGL 4'!$P$11/'DGL 4'!$B$26)*(1-EXP(-'DGL 4'!$B$26*D599)) + ('DGL 4'!$P$12/'DGL 4'!$B$27)*(1-EXP(-'DGL 4'!$B$27*D599))+ ('DGL 4'!$P$13/'DGL 4'!$B$28)*(1-EXP(-'DGL 4'!$B$28*D599))</f>
        <v>10535.346609465312</v>
      </c>
      <c r="M599" s="21">
        <f>(L599+Systeme!$S$17)/Systeme!$S$14</f>
        <v>5.2676733047326563</v>
      </c>
      <c r="O599" s="8">
        <f>('DGL 4'!$P$15/'DGL 4'!$B$26)*(1-EXP(-'DGL 4'!$B$26*D599)) + ('DGL 4'!$P$16/'DGL 4'!$B$27)*(1-EXP(-'DGL 4'!$B$27*D599))+ ('DGL 4'!$P$17/'DGL 4'!$B$28)*(1-EXP(-'DGL 4'!$B$28*D599))</f>
        <v>176029.32488334755</v>
      </c>
      <c r="P599" s="21">
        <f>(O599+Systeme!$AA$17)/Systeme!$AA$14</f>
        <v>88.014662441673778</v>
      </c>
    </row>
    <row r="600" spans="1:16" x14ac:dyDescent="0.25">
      <c r="A600" s="4">
        <f t="shared" si="9"/>
        <v>598</v>
      </c>
      <c r="D600" s="19">
        <f>A600*0.001 *Systeme!$G$4</f>
        <v>59.8</v>
      </c>
      <c r="F600" s="8">
        <f>('DGL 4'!$P$3/'DGL 4'!$B$26)*(1-EXP(-'DGL 4'!$B$26*D600)) + ('DGL 4'!$P$4/'DGL 4'!$B$27)*(1-EXP(-'DGL 4'!$B$27*D600))+ ('DGL 4'!$P$5/'DGL 4'!$B$28)*(1-EXP(-'DGL 4'!$B$28*D600))</f>
        <v>-197711.30174885134</v>
      </c>
      <c r="G600" s="21">
        <f>(F600+Systeme!$C$17)/Systeme!$C$14</f>
        <v>1.1443491255743283</v>
      </c>
      <c r="I600" s="8">
        <f>('DGL 4'!$P$7/'DGL 4'!$B$26)*(1-EXP(-'DGL 4'!$B$26*D600)) + ('DGL 4'!$P$8/'DGL 4'!$B$27)*(1-EXP(-'DGL 4'!$B$27*D600))+ ('DGL 4'!$P$9/'DGL 4'!$B$28)*(1-EXP(-'DGL 4'!$B$28*D600))</f>
        <v>11086.819384079805</v>
      </c>
      <c r="J600" s="21">
        <f>(I600+Systeme!$K$17)/Systeme!$K$14</f>
        <v>5.5434096920399023</v>
      </c>
      <c r="L600" s="8">
        <f>('DGL 4'!$P$11/'DGL 4'!$B$26)*(1-EXP(-'DGL 4'!$B$26*D600)) + ('DGL 4'!$P$12/'DGL 4'!$B$27)*(1-EXP(-'DGL 4'!$B$27*D600))+ ('DGL 4'!$P$13/'DGL 4'!$B$28)*(1-EXP(-'DGL 4'!$B$28*D600))</f>
        <v>10490.048269613442</v>
      </c>
      <c r="M600" s="21">
        <f>(L600+Systeme!$S$17)/Systeme!$S$14</f>
        <v>5.2450241348067212</v>
      </c>
      <c r="O600" s="8">
        <f>('DGL 4'!$P$15/'DGL 4'!$B$26)*(1-EXP(-'DGL 4'!$B$26*D600)) + ('DGL 4'!$P$16/'DGL 4'!$B$27)*(1-EXP(-'DGL 4'!$B$27*D600))+ ('DGL 4'!$P$17/'DGL 4'!$B$28)*(1-EXP(-'DGL 4'!$B$28*D600))</f>
        <v>176134.43409515815</v>
      </c>
      <c r="P600" s="21">
        <f>(O600+Systeme!$AA$17)/Systeme!$AA$14</f>
        <v>88.067217047579078</v>
      </c>
    </row>
    <row r="601" spans="1:16" x14ac:dyDescent="0.25">
      <c r="A601" s="4">
        <f t="shared" si="9"/>
        <v>599</v>
      </c>
      <c r="D601" s="19">
        <f>A601*0.001 *Systeme!$G$4</f>
        <v>59.9</v>
      </c>
      <c r="F601" s="8">
        <f>('DGL 4'!$P$3/'DGL 4'!$B$26)*(1-EXP(-'DGL 4'!$B$26*D601)) + ('DGL 4'!$P$4/'DGL 4'!$B$27)*(1-EXP(-'DGL 4'!$B$27*D601))+ ('DGL 4'!$P$5/'DGL 4'!$B$28)*(1-EXP(-'DGL 4'!$B$28*D601))</f>
        <v>-197723.06693349878</v>
      </c>
      <c r="G601" s="21">
        <f>(F601+Systeme!$C$17)/Systeme!$C$14</f>
        <v>1.1384665332506119</v>
      </c>
      <c r="I601" s="8">
        <f>('DGL 4'!$P$7/'DGL 4'!$B$26)*(1-EXP(-'DGL 4'!$B$26*D601)) + ('DGL 4'!$P$8/'DGL 4'!$B$27)*(1-EXP(-'DGL 4'!$B$27*D601))+ ('DGL 4'!$P$9/'DGL 4'!$B$28)*(1-EXP(-'DGL 4'!$B$28*D601))</f>
        <v>11039.040816280496</v>
      </c>
      <c r="J601" s="21">
        <f>(I601+Systeme!$K$17)/Systeme!$K$14</f>
        <v>5.5195204081402478</v>
      </c>
      <c r="L601" s="8">
        <f>('DGL 4'!$P$11/'DGL 4'!$B$26)*(1-EXP(-'DGL 4'!$B$26*D601)) + ('DGL 4'!$P$12/'DGL 4'!$B$27)*(1-EXP(-'DGL 4'!$B$27*D601))+ ('DGL 4'!$P$13/'DGL 4'!$B$28)*(1-EXP(-'DGL 4'!$B$28*D601))</f>
        <v>10444.934878853412</v>
      </c>
      <c r="M601" s="21">
        <f>(L601+Systeme!$S$17)/Systeme!$S$14</f>
        <v>5.2224674394267057</v>
      </c>
      <c r="O601" s="8">
        <f>('DGL 4'!$P$15/'DGL 4'!$B$26)*(1-EXP(-'DGL 4'!$B$26*D601)) + ('DGL 4'!$P$16/'DGL 4'!$B$27)*(1-EXP(-'DGL 4'!$B$27*D601))+ ('DGL 4'!$P$17/'DGL 4'!$B$28)*(1-EXP(-'DGL 4'!$B$28*D601))</f>
        <v>176239.09123836496</v>
      </c>
      <c r="P601" s="21">
        <f>(O601+Systeme!$AA$17)/Systeme!$AA$14</f>
        <v>88.119545619182475</v>
      </c>
    </row>
    <row r="602" spans="1:16" x14ac:dyDescent="0.25">
      <c r="A602" s="4">
        <f t="shared" si="9"/>
        <v>600</v>
      </c>
      <c r="D602" s="19">
        <f>A602*0.001 *Systeme!$G$4</f>
        <v>60</v>
      </c>
      <c r="F602" s="8">
        <f>('DGL 4'!$P$3/'DGL 4'!$B$26)*(1-EXP(-'DGL 4'!$B$26*D602)) + ('DGL 4'!$P$4/'DGL 4'!$B$27)*(1-EXP(-'DGL 4'!$B$27*D602))+ ('DGL 4'!$P$5/'DGL 4'!$B$28)*(1-EXP(-'DGL 4'!$B$28*D602))</f>
        <v>-197734.76249519325</v>
      </c>
      <c r="G602" s="21">
        <f>(F602+Systeme!$C$17)/Systeme!$C$14</f>
        <v>1.132618752403374</v>
      </c>
      <c r="I602" s="8">
        <f>('DGL 4'!$P$7/'DGL 4'!$B$26)*(1-EXP(-'DGL 4'!$B$26*D602)) + ('DGL 4'!$P$8/'DGL 4'!$B$27)*(1-EXP(-'DGL 4'!$B$27*D602))+ ('DGL 4'!$P$9/'DGL 4'!$B$28)*(1-EXP(-'DGL 4'!$B$28*D602))</f>
        <v>10991.458543262415</v>
      </c>
      <c r="J602" s="21">
        <f>(I602+Systeme!$K$17)/Systeme!$K$14</f>
        <v>5.4957292716312081</v>
      </c>
      <c r="L602" s="8">
        <f>('DGL 4'!$P$11/'DGL 4'!$B$26)*(1-EXP(-'DGL 4'!$B$26*D602)) + ('DGL 4'!$P$12/'DGL 4'!$B$27)*(1-EXP(-'DGL 4'!$B$27*D602))+ ('DGL 4'!$P$13/'DGL 4'!$B$28)*(1-EXP(-'DGL 4'!$B$28*D602))</f>
        <v>10400.005792650423</v>
      </c>
      <c r="M602" s="21">
        <f>(L602+Systeme!$S$17)/Systeme!$S$14</f>
        <v>5.2000028963252118</v>
      </c>
      <c r="O602" s="8">
        <f>('DGL 4'!$P$15/'DGL 4'!$B$26)*(1-EXP(-'DGL 4'!$B$26*D602)) + ('DGL 4'!$P$16/'DGL 4'!$B$27)*(1-EXP(-'DGL 4'!$B$27*D602))+ ('DGL 4'!$P$17/'DGL 4'!$B$28)*(1-EXP(-'DGL 4'!$B$28*D602))</f>
        <v>176343.29815928044</v>
      </c>
      <c r="P602" s="21">
        <f>(O602+Systeme!$AA$17)/Systeme!$AA$14</f>
        <v>88.171649079640218</v>
      </c>
    </row>
    <row r="603" spans="1:16" x14ac:dyDescent="0.25">
      <c r="A603" s="4">
        <f t="shared" si="9"/>
        <v>601</v>
      </c>
      <c r="D603" s="19">
        <f>A603*0.001 *Systeme!$G$4</f>
        <v>60.099999999999994</v>
      </c>
      <c r="F603" s="8">
        <f>('DGL 4'!$P$3/'DGL 4'!$B$26)*(1-EXP(-'DGL 4'!$B$26*D603)) + ('DGL 4'!$P$4/'DGL 4'!$B$27)*(1-EXP(-'DGL 4'!$B$27*D603))+ ('DGL 4'!$P$5/'DGL 4'!$B$28)*(1-EXP(-'DGL 4'!$B$28*D603))</f>
        <v>-197746.38893172637</v>
      </c>
      <c r="G603" s="21">
        <f>(F603+Systeme!$C$17)/Systeme!$C$14</f>
        <v>1.1268055341368162</v>
      </c>
      <c r="I603" s="8">
        <f>('DGL 4'!$P$7/'DGL 4'!$B$26)*(1-EXP(-'DGL 4'!$B$26*D603)) + ('DGL 4'!$P$8/'DGL 4'!$B$27)*(1-EXP(-'DGL 4'!$B$27*D603))+ ('DGL 4'!$P$9/'DGL 4'!$B$28)*(1-EXP(-'DGL 4'!$B$28*D603))</f>
        <v>10944.071866541432</v>
      </c>
      <c r="J603" s="21">
        <f>(I603+Systeme!$K$17)/Systeme!$K$14</f>
        <v>5.4720359332707158</v>
      </c>
      <c r="L603" s="8">
        <f>('DGL 4'!$P$11/'DGL 4'!$B$26)*(1-EXP(-'DGL 4'!$B$26*D603)) + ('DGL 4'!$P$12/'DGL 4'!$B$27)*(1-EXP(-'DGL 4'!$B$27*D603))+ ('DGL 4'!$P$13/'DGL 4'!$B$28)*(1-EXP(-'DGL 4'!$B$28*D603))</f>
        <v>10355.260367408628</v>
      </c>
      <c r="M603" s="21">
        <f>(L603+Systeme!$S$17)/Systeme!$S$14</f>
        <v>5.1776301837043137</v>
      </c>
      <c r="O603" s="8">
        <f>('DGL 4'!$P$15/'DGL 4'!$B$26)*(1-EXP(-'DGL 4'!$B$26*D603)) + ('DGL 4'!$P$16/'DGL 4'!$B$27)*(1-EXP(-'DGL 4'!$B$27*D603))+ ('DGL 4'!$P$17/'DGL 4'!$B$28)*(1-EXP(-'DGL 4'!$B$28*D603))</f>
        <v>176447.05669777637</v>
      </c>
      <c r="P603" s="21">
        <f>(O603+Systeme!$AA$17)/Systeme!$AA$14</f>
        <v>88.223528348888181</v>
      </c>
    </row>
    <row r="604" spans="1:16" x14ac:dyDescent="0.25">
      <c r="A604" s="4">
        <f t="shared" si="9"/>
        <v>602</v>
      </c>
      <c r="D604" s="19">
        <f>A604*0.001 *Systeme!$G$4</f>
        <v>60.199999999999996</v>
      </c>
      <c r="F604" s="8">
        <f>('DGL 4'!$P$3/'DGL 4'!$B$26)*(1-EXP(-'DGL 4'!$B$26*D604)) + ('DGL 4'!$P$4/'DGL 4'!$B$27)*(1-EXP(-'DGL 4'!$B$27*D604))+ ('DGL 4'!$P$5/'DGL 4'!$B$28)*(1-EXP(-'DGL 4'!$B$28*D604))</f>
        <v>-197757.94673663093</v>
      </c>
      <c r="G604" s="21">
        <f>(F604+Systeme!$C$17)/Systeme!$C$14</f>
        <v>1.1210266316845372</v>
      </c>
      <c r="I604" s="8">
        <f>('DGL 4'!$P$7/'DGL 4'!$B$26)*(1-EXP(-'DGL 4'!$B$26*D604)) + ('DGL 4'!$P$8/'DGL 4'!$B$27)*(1-EXP(-'DGL 4'!$B$27*D604))+ ('DGL 4'!$P$9/'DGL 4'!$B$28)*(1-EXP(-'DGL 4'!$B$28*D604))</f>
        <v>10896.880088850186</v>
      </c>
      <c r="J604" s="21">
        <f>(I604+Systeme!$K$17)/Systeme!$K$14</f>
        <v>5.4484400444250936</v>
      </c>
      <c r="L604" s="8">
        <f>('DGL 4'!$P$11/'DGL 4'!$B$26)*(1-EXP(-'DGL 4'!$B$26*D604)) + ('DGL 4'!$P$12/'DGL 4'!$B$27)*(1-EXP(-'DGL 4'!$B$27*D604))+ ('DGL 4'!$P$13/'DGL 4'!$B$28)*(1-EXP(-'DGL 4'!$B$28*D604))</f>
        <v>10310.697960487654</v>
      </c>
      <c r="M604" s="21">
        <f>(L604+Systeme!$S$17)/Systeme!$S$14</f>
        <v>5.1553489802438275</v>
      </c>
      <c r="O604" s="8">
        <f>('DGL 4'!$P$15/'DGL 4'!$B$26)*(1-EXP(-'DGL 4'!$B$26*D604)) + ('DGL 4'!$P$16/'DGL 4'!$B$27)*(1-EXP(-'DGL 4'!$B$27*D604))+ ('DGL 4'!$P$17/'DGL 4'!$B$28)*(1-EXP(-'DGL 4'!$B$28*D604))</f>
        <v>176550.36868729311</v>
      </c>
      <c r="P604" s="21">
        <f>(O604+Systeme!$AA$17)/Systeme!$AA$14</f>
        <v>88.275184343646558</v>
      </c>
    </row>
    <row r="605" spans="1:16" x14ac:dyDescent="0.25">
      <c r="A605" s="4">
        <f t="shared" si="9"/>
        <v>603</v>
      </c>
      <c r="D605" s="19">
        <f>A605*0.001 *Systeme!$G$4</f>
        <v>60.3</v>
      </c>
      <c r="F605" s="8">
        <f>('DGL 4'!$P$3/'DGL 4'!$B$26)*(1-EXP(-'DGL 4'!$B$26*D605)) + ('DGL 4'!$P$4/'DGL 4'!$B$27)*(1-EXP(-'DGL 4'!$B$27*D605))+ ('DGL 4'!$P$5/'DGL 4'!$B$28)*(1-EXP(-'DGL 4'!$B$28*D605))</f>
        <v>-197769.43639922226</v>
      </c>
      <c r="G605" s="21">
        <f>(F605+Systeme!$C$17)/Systeme!$C$14</f>
        <v>1.1152818003888678</v>
      </c>
      <c r="I605" s="8">
        <f>('DGL 4'!$P$7/'DGL 4'!$B$26)*(1-EXP(-'DGL 4'!$B$26*D605)) + ('DGL 4'!$P$8/'DGL 4'!$B$27)*(1-EXP(-'DGL 4'!$B$27*D605))+ ('DGL 4'!$P$9/'DGL 4'!$B$28)*(1-EXP(-'DGL 4'!$B$28*D605))</f>
        <v>10849.882514153724</v>
      </c>
      <c r="J605" s="21">
        <f>(I605+Systeme!$K$17)/Systeme!$K$14</f>
        <v>5.4249412570768616</v>
      </c>
      <c r="L605" s="8">
        <f>('DGL 4'!$P$11/'DGL 4'!$B$26)*(1-EXP(-'DGL 4'!$B$26*D605)) + ('DGL 4'!$P$12/'DGL 4'!$B$27)*(1-EXP(-'DGL 4'!$B$27*D605))+ ('DGL 4'!$P$13/'DGL 4'!$B$28)*(1-EXP(-'DGL 4'!$B$28*D605))</f>
        <v>10266.317930219346</v>
      </c>
      <c r="M605" s="21">
        <f>(L605+Systeme!$S$17)/Systeme!$S$14</f>
        <v>5.133158965109673</v>
      </c>
      <c r="O605" s="8">
        <f>('DGL 4'!$P$15/'DGL 4'!$B$26)*(1-EXP(-'DGL 4'!$B$26*D605)) + ('DGL 4'!$P$16/'DGL 4'!$B$27)*(1-EXP(-'DGL 4'!$B$27*D605))+ ('DGL 4'!$P$17/'DGL 4'!$B$28)*(1-EXP(-'DGL 4'!$B$28*D605))</f>
        <v>176653.23595484928</v>
      </c>
      <c r="P605" s="21">
        <f>(O605+Systeme!$AA$17)/Systeme!$AA$14</f>
        <v>88.326617977424647</v>
      </c>
    </row>
    <row r="606" spans="1:16" x14ac:dyDescent="0.25">
      <c r="A606" s="4">
        <f t="shared" si="9"/>
        <v>604</v>
      </c>
      <c r="D606" s="19">
        <f>A606*0.001 *Systeme!$G$4</f>
        <v>60.4</v>
      </c>
      <c r="F606" s="8">
        <f>('DGL 4'!$P$3/'DGL 4'!$B$26)*(1-EXP(-'DGL 4'!$B$26*D606)) + ('DGL 4'!$P$4/'DGL 4'!$B$27)*(1-EXP(-'DGL 4'!$B$27*D606))+ ('DGL 4'!$P$5/'DGL 4'!$B$28)*(1-EXP(-'DGL 4'!$B$28*D606))</f>
        <v>-197780.85840463892</v>
      </c>
      <c r="G606" s="21">
        <f>(F606+Systeme!$C$17)/Systeme!$C$14</f>
        <v>1.1095707976805425</v>
      </c>
      <c r="I606" s="8">
        <f>('DGL 4'!$P$7/'DGL 4'!$B$26)*(1-EXP(-'DGL 4'!$B$26*D606)) + ('DGL 4'!$P$8/'DGL 4'!$B$27)*(1-EXP(-'DGL 4'!$B$27*D606))+ ('DGL 4'!$P$9/'DGL 4'!$B$28)*(1-EXP(-'DGL 4'!$B$28*D606))</f>
        <v>10803.078447663807</v>
      </c>
      <c r="J606" s="21">
        <f>(I606+Systeme!$K$17)/Systeme!$K$14</f>
        <v>5.4015392238319038</v>
      </c>
      <c r="L606" s="8">
        <f>('DGL 4'!$P$11/'DGL 4'!$B$26)*(1-EXP(-'DGL 4'!$B$26*D606)) + ('DGL 4'!$P$12/'DGL 4'!$B$27)*(1-EXP(-'DGL 4'!$B$27*D606))+ ('DGL 4'!$P$13/'DGL 4'!$B$28)*(1-EXP(-'DGL 4'!$B$28*D606))</f>
        <v>10222.119635923649</v>
      </c>
      <c r="M606" s="21">
        <f>(L606+Systeme!$S$17)/Systeme!$S$14</f>
        <v>5.1110598179618245</v>
      </c>
      <c r="O606" s="8">
        <f>('DGL 4'!$P$15/'DGL 4'!$B$26)*(1-EXP(-'DGL 4'!$B$26*D606)) + ('DGL 4'!$P$16/'DGL 4'!$B$27)*(1-EXP(-'DGL 4'!$B$27*D606))+ ('DGL 4'!$P$17/'DGL 4'!$B$28)*(1-EXP(-'DGL 4'!$B$28*D606))</f>
        <v>176755.66032105152</v>
      </c>
      <c r="P606" s="21">
        <f>(O606+Systeme!$AA$17)/Systeme!$AA$14</f>
        <v>88.377830160525761</v>
      </c>
    </row>
    <row r="607" spans="1:16" x14ac:dyDescent="0.25">
      <c r="A607" s="4">
        <f t="shared" si="9"/>
        <v>605</v>
      </c>
      <c r="D607" s="19">
        <f>A607*0.001 *Systeme!$G$4</f>
        <v>60.5</v>
      </c>
      <c r="F607" s="8">
        <f>('DGL 4'!$P$3/'DGL 4'!$B$26)*(1-EXP(-'DGL 4'!$B$26*D607)) + ('DGL 4'!$P$4/'DGL 4'!$B$27)*(1-EXP(-'DGL 4'!$B$27*D607))+ ('DGL 4'!$P$5/'DGL 4'!$B$28)*(1-EXP(-'DGL 4'!$B$28*D607))</f>
        <v>-197792.21323388277</v>
      </c>
      <c r="G607" s="21">
        <f>(F607+Systeme!$C$17)/Systeme!$C$14</f>
        <v>1.1038933830586175</v>
      </c>
      <c r="I607" s="8">
        <f>('DGL 4'!$P$7/'DGL 4'!$B$26)*(1-EXP(-'DGL 4'!$B$26*D607)) + ('DGL 4'!$P$8/'DGL 4'!$B$27)*(1-EXP(-'DGL 4'!$B$27*D607))+ ('DGL 4'!$P$9/'DGL 4'!$B$28)*(1-EXP(-'DGL 4'!$B$28*D607))</f>
        <v>10756.467195853649</v>
      </c>
      <c r="J607" s="21">
        <f>(I607+Systeme!$K$17)/Systeme!$K$14</f>
        <v>5.3782335979268243</v>
      </c>
      <c r="L607" s="8">
        <f>('DGL 4'!$P$11/'DGL 4'!$B$26)*(1-EXP(-'DGL 4'!$B$26*D607)) + ('DGL 4'!$P$12/'DGL 4'!$B$27)*(1-EXP(-'DGL 4'!$B$27*D607))+ ('DGL 4'!$P$13/'DGL 4'!$B$28)*(1-EXP(-'DGL 4'!$B$28*D607))</f>
        <v>10178.102437924565</v>
      </c>
      <c r="M607" s="21">
        <f>(L607+Systeme!$S$17)/Systeme!$S$14</f>
        <v>5.0890512189622825</v>
      </c>
      <c r="O607" s="8">
        <f>('DGL 4'!$P$15/'DGL 4'!$B$26)*(1-EXP(-'DGL 4'!$B$26*D607)) + ('DGL 4'!$P$16/'DGL 4'!$B$27)*(1-EXP(-'DGL 4'!$B$27*D607))+ ('DGL 4'!$P$17/'DGL 4'!$B$28)*(1-EXP(-'DGL 4'!$B$28*D607))</f>
        <v>176857.64360010461</v>
      </c>
      <c r="P607" s="21">
        <f>(O607+Systeme!$AA$17)/Systeme!$AA$14</f>
        <v>88.428821800052305</v>
      </c>
    </row>
    <row r="608" spans="1:16" x14ac:dyDescent="0.25">
      <c r="A608" s="4">
        <f t="shared" si="9"/>
        <v>606</v>
      </c>
      <c r="D608" s="19">
        <f>A608*0.001 *Systeme!$G$4</f>
        <v>60.6</v>
      </c>
      <c r="F608" s="8">
        <f>('DGL 4'!$P$3/'DGL 4'!$B$26)*(1-EXP(-'DGL 4'!$B$26*D608)) + ('DGL 4'!$P$4/'DGL 4'!$B$27)*(1-EXP(-'DGL 4'!$B$27*D608))+ ('DGL 4'!$P$5/'DGL 4'!$B$28)*(1-EXP(-'DGL 4'!$B$28*D608))</f>
        <v>-197803.50136385919</v>
      </c>
      <c r="G608" s="21">
        <f>(F608+Systeme!$C$17)/Systeme!$C$14</f>
        <v>1.098249318070404</v>
      </c>
      <c r="I608" s="8">
        <f>('DGL 4'!$P$7/'DGL 4'!$B$26)*(1-EXP(-'DGL 4'!$B$26*D608)) + ('DGL 4'!$P$8/'DGL 4'!$B$27)*(1-EXP(-'DGL 4'!$B$27*D608))+ ('DGL 4'!$P$9/'DGL 4'!$B$28)*(1-EXP(-'DGL 4'!$B$28*D608))</f>
        <v>10710.048066472227</v>
      </c>
      <c r="J608" s="21">
        <f>(I608+Systeme!$K$17)/Systeme!$K$14</f>
        <v>5.3550240332361136</v>
      </c>
      <c r="L608" s="8">
        <f>('DGL 4'!$P$11/'DGL 4'!$B$26)*(1-EXP(-'DGL 4'!$B$26*D608)) + ('DGL 4'!$P$12/'DGL 4'!$B$27)*(1-EXP(-'DGL 4'!$B$27*D608))+ ('DGL 4'!$P$13/'DGL 4'!$B$28)*(1-EXP(-'DGL 4'!$B$28*D608))</f>
        <v>10134.265697565716</v>
      </c>
      <c r="M608" s="21">
        <f>(L608+Systeme!$S$17)/Systeme!$S$14</f>
        <v>5.0671328487828582</v>
      </c>
      <c r="O608" s="8">
        <f>('DGL 4'!$P$15/'DGL 4'!$B$26)*(1-EXP(-'DGL 4'!$B$26*D608)) + ('DGL 4'!$P$16/'DGL 4'!$B$27)*(1-EXP(-'DGL 4'!$B$27*D608))+ ('DGL 4'!$P$17/'DGL 4'!$B$28)*(1-EXP(-'DGL 4'!$B$28*D608))</f>
        <v>176959.18759982131</v>
      </c>
      <c r="P608" s="21">
        <f>(O608+Systeme!$AA$17)/Systeme!$AA$14</f>
        <v>88.47959379991066</v>
      </c>
    </row>
    <row r="609" spans="1:16" x14ac:dyDescent="0.25">
      <c r="A609" s="4">
        <f t="shared" si="9"/>
        <v>607</v>
      </c>
      <c r="D609" s="19">
        <f>A609*0.001 *Systeme!$G$4</f>
        <v>60.699999999999996</v>
      </c>
      <c r="F609" s="8">
        <f>('DGL 4'!$P$3/'DGL 4'!$B$26)*(1-EXP(-'DGL 4'!$B$26*D609)) + ('DGL 4'!$P$4/'DGL 4'!$B$27)*(1-EXP(-'DGL 4'!$B$27*D609))+ ('DGL 4'!$P$5/'DGL 4'!$B$28)*(1-EXP(-'DGL 4'!$B$28*D609))</f>
        <v>-197814.72326741644</v>
      </c>
      <c r="G609" s="21">
        <f>(F609+Systeme!$C$17)/Systeme!$C$14</f>
        <v>1.0926383662917796</v>
      </c>
      <c r="I609" s="8">
        <f>('DGL 4'!$P$7/'DGL 4'!$B$26)*(1-EXP(-'DGL 4'!$B$26*D609)) + ('DGL 4'!$P$8/'DGL 4'!$B$27)*(1-EXP(-'DGL 4'!$B$27*D609))+ ('DGL 4'!$P$9/'DGL 4'!$B$28)*(1-EXP(-'DGL 4'!$B$28*D609))</f>
        <v>10663.820368557994</v>
      </c>
      <c r="J609" s="21">
        <f>(I609+Systeme!$K$17)/Systeme!$K$14</f>
        <v>5.3319101842789971</v>
      </c>
      <c r="L609" s="8">
        <f>('DGL 4'!$P$11/'DGL 4'!$B$26)*(1-EXP(-'DGL 4'!$B$26*D609)) + ('DGL 4'!$P$12/'DGL 4'!$B$27)*(1-EXP(-'DGL 4'!$B$27*D609))+ ('DGL 4'!$P$13/'DGL 4'!$B$28)*(1-EXP(-'DGL 4'!$B$28*D609))</f>
        <v>10090.608777225541</v>
      </c>
      <c r="M609" s="21">
        <f>(L609+Systeme!$S$17)/Systeme!$S$14</f>
        <v>5.0453043886127711</v>
      </c>
      <c r="O609" s="8">
        <f>('DGL 4'!$P$15/'DGL 4'!$B$26)*(1-EXP(-'DGL 4'!$B$26*D609)) + ('DGL 4'!$P$16/'DGL 4'!$B$27)*(1-EXP(-'DGL 4'!$B$27*D609))+ ('DGL 4'!$P$17/'DGL 4'!$B$28)*(1-EXP(-'DGL 4'!$B$28*D609))</f>
        <v>177060.29412163296</v>
      </c>
      <c r="P609" s="21">
        <f>(O609+Systeme!$AA$17)/Systeme!$AA$14</f>
        <v>88.530147060816475</v>
      </c>
    </row>
    <row r="610" spans="1:16" x14ac:dyDescent="0.25">
      <c r="A610" s="4">
        <f t="shared" si="9"/>
        <v>608</v>
      </c>
      <c r="D610" s="19">
        <f>A610*0.001 *Systeme!$G$4</f>
        <v>60.8</v>
      </c>
      <c r="F610" s="8">
        <f>('DGL 4'!$P$3/'DGL 4'!$B$26)*(1-EXP(-'DGL 4'!$B$26*D610)) + ('DGL 4'!$P$4/'DGL 4'!$B$27)*(1-EXP(-'DGL 4'!$B$27*D610))+ ('DGL 4'!$P$5/'DGL 4'!$B$28)*(1-EXP(-'DGL 4'!$B$28*D610))</f>
        <v>-197825.87941338468</v>
      </c>
      <c r="G610" s="21">
        <f>(F610+Systeme!$C$17)/Systeme!$C$14</f>
        <v>1.087060293307659</v>
      </c>
      <c r="I610" s="8">
        <f>('DGL 4'!$P$7/'DGL 4'!$B$26)*(1-EXP(-'DGL 4'!$B$26*D610)) + ('DGL 4'!$P$8/'DGL 4'!$B$27)*(1-EXP(-'DGL 4'!$B$27*D610))+ ('DGL 4'!$P$9/'DGL 4'!$B$28)*(1-EXP(-'DGL 4'!$B$28*D610))</f>
        <v>10617.783412452758</v>
      </c>
      <c r="J610" s="21">
        <f>(I610+Systeme!$K$17)/Systeme!$K$14</f>
        <v>5.3088917062263787</v>
      </c>
      <c r="L610" s="8">
        <f>('DGL 4'!$P$11/'DGL 4'!$B$26)*(1-EXP(-'DGL 4'!$B$26*D610)) + ('DGL 4'!$P$12/'DGL 4'!$B$27)*(1-EXP(-'DGL 4'!$B$27*D610))+ ('DGL 4'!$P$13/'DGL 4'!$B$28)*(1-EXP(-'DGL 4'!$B$28*D610))</f>
        <v>10047.131040332402</v>
      </c>
      <c r="M610" s="21">
        <f>(L610+Systeme!$S$17)/Systeme!$S$14</f>
        <v>5.0235655201662013</v>
      </c>
      <c r="O610" s="8">
        <f>('DGL 4'!$P$15/'DGL 4'!$B$26)*(1-EXP(-'DGL 4'!$B$26*D610)) + ('DGL 4'!$P$16/'DGL 4'!$B$27)*(1-EXP(-'DGL 4'!$B$27*D610))+ ('DGL 4'!$P$17/'DGL 4'!$B$28)*(1-EXP(-'DGL 4'!$B$28*D610))</f>
        <v>177160.96496059955</v>
      </c>
      <c r="P610" s="21">
        <f>(O610+Systeme!$AA$17)/Systeme!$AA$14</f>
        <v>88.580482480299779</v>
      </c>
    </row>
    <row r="611" spans="1:16" x14ac:dyDescent="0.25">
      <c r="A611" s="4">
        <f t="shared" si="9"/>
        <v>609</v>
      </c>
      <c r="D611" s="19">
        <f>A611*0.001 *Systeme!$G$4</f>
        <v>60.9</v>
      </c>
      <c r="F611" s="8">
        <f>('DGL 4'!$P$3/'DGL 4'!$B$26)*(1-EXP(-'DGL 4'!$B$26*D611)) + ('DGL 4'!$P$4/'DGL 4'!$B$27)*(1-EXP(-'DGL 4'!$B$27*D611))+ ('DGL 4'!$P$5/'DGL 4'!$B$28)*(1-EXP(-'DGL 4'!$B$28*D611))</f>
        <v>-197836.97026661469</v>
      </c>
      <c r="G611" s="21">
        <f>(F611+Systeme!$C$17)/Systeme!$C$14</f>
        <v>1.0815148666926544</v>
      </c>
      <c r="I611" s="8">
        <f>('DGL 4'!$P$7/'DGL 4'!$B$26)*(1-EXP(-'DGL 4'!$B$26*D611)) + ('DGL 4'!$P$8/'DGL 4'!$B$27)*(1-EXP(-'DGL 4'!$B$27*D611))+ ('DGL 4'!$P$9/'DGL 4'!$B$28)*(1-EXP(-'DGL 4'!$B$28*D611))</f>
        <v>10571.936509814899</v>
      </c>
      <c r="J611" s="21">
        <f>(I611+Systeme!$K$17)/Systeme!$K$14</f>
        <v>5.2859682549074494</v>
      </c>
      <c r="L611" s="8">
        <f>('DGL 4'!$P$11/'DGL 4'!$B$26)*(1-EXP(-'DGL 4'!$B$26*D611)) + ('DGL 4'!$P$12/'DGL 4'!$B$27)*(1-EXP(-'DGL 4'!$B$27*D611))+ ('DGL 4'!$P$13/'DGL 4'!$B$28)*(1-EXP(-'DGL 4'!$B$28*D611))</f>
        <v>10003.83185137916</v>
      </c>
      <c r="M611" s="21">
        <f>(L611+Systeme!$S$17)/Systeme!$S$14</f>
        <v>5.0019159256895804</v>
      </c>
      <c r="O611" s="8">
        <f>('DGL 4'!$P$15/'DGL 4'!$B$26)*(1-EXP(-'DGL 4'!$B$26*D611)) + ('DGL 4'!$P$16/'DGL 4'!$B$27)*(1-EXP(-'DGL 4'!$B$27*D611))+ ('DGL 4'!$P$17/'DGL 4'!$B$28)*(1-EXP(-'DGL 4'!$B$28*D611))</f>
        <v>177261.20190542072</v>
      </c>
      <c r="P611" s="21">
        <f>(O611+Systeme!$AA$17)/Systeme!$AA$14</f>
        <v>88.630600952710353</v>
      </c>
    </row>
    <row r="612" spans="1:16" x14ac:dyDescent="0.25">
      <c r="A612" s="4">
        <f t="shared" si="9"/>
        <v>610</v>
      </c>
      <c r="D612" s="19">
        <f>A612*0.001 *Systeme!$G$4</f>
        <v>61</v>
      </c>
      <c r="F612" s="8">
        <f>('DGL 4'!$P$3/'DGL 4'!$B$26)*(1-EXP(-'DGL 4'!$B$26*D612)) + ('DGL 4'!$P$4/'DGL 4'!$B$27)*(1-EXP(-'DGL 4'!$B$27*D612))+ ('DGL 4'!$P$5/'DGL 4'!$B$28)*(1-EXP(-'DGL 4'!$B$28*D612))</f>
        <v>-197847.99628801626</v>
      </c>
      <c r="G612" s="21">
        <f>(F612+Systeme!$C$17)/Systeme!$C$14</f>
        <v>1.076001855991868</v>
      </c>
      <c r="I612" s="8">
        <f>('DGL 4'!$P$7/'DGL 4'!$B$26)*(1-EXP(-'DGL 4'!$B$26*D612)) + ('DGL 4'!$P$8/'DGL 4'!$B$27)*(1-EXP(-'DGL 4'!$B$27*D612))+ ('DGL 4'!$P$9/'DGL 4'!$B$28)*(1-EXP(-'DGL 4'!$B$28*D612))</f>
        <v>10526.278973632667</v>
      </c>
      <c r="J612" s="21">
        <f>(I612+Systeme!$K$17)/Systeme!$K$14</f>
        <v>5.2631394868163337</v>
      </c>
      <c r="L612" s="8">
        <f>('DGL 4'!$P$11/'DGL 4'!$B$26)*(1-EXP(-'DGL 4'!$B$26*D612)) + ('DGL 4'!$P$12/'DGL 4'!$B$27)*(1-EXP(-'DGL 4'!$B$27*D612))+ ('DGL 4'!$P$13/'DGL 4'!$B$28)*(1-EXP(-'DGL 4'!$B$28*D612))</f>
        <v>9960.7105759375554</v>
      </c>
      <c r="M612" s="21">
        <f>(L612+Systeme!$S$17)/Systeme!$S$14</f>
        <v>4.980355287968778</v>
      </c>
      <c r="O612" s="8">
        <f>('DGL 4'!$P$15/'DGL 4'!$B$26)*(1-EXP(-'DGL 4'!$B$26*D612)) + ('DGL 4'!$P$16/'DGL 4'!$B$27)*(1-EXP(-'DGL 4'!$B$27*D612))+ ('DGL 4'!$P$17/'DGL 4'!$B$28)*(1-EXP(-'DGL 4'!$B$28*D612))</f>
        <v>177361.00673844607</v>
      </c>
      <c r="P612" s="21">
        <f>(O612+Systeme!$AA$17)/Systeme!$AA$14</f>
        <v>88.680503369223032</v>
      </c>
    </row>
    <row r="613" spans="1:16" x14ac:dyDescent="0.25">
      <c r="A613" s="4">
        <f t="shared" si="9"/>
        <v>611</v>
      </c>
      <c r="D613" s="19">
        <f>A613*0.001 *Systeme!$G$4</f>
        <v>61.1</v>
      </c>
      <c r="F613" s="8">
        <f>('DGL 4'!$P$3/'DGL 4'!$B$26)*(1-EXP(-'DGL 4'!$B$26*D613)) + ('DGL 4'!$P$4/'DGL 4'!$B$27)*(1-EXP(-'DGL 4'!$B$27*D613))+ ('DGL 4'!$P$5/'DGL 4'!$B$28)*(1-EXP(-'DGL 4'!$B$28*D613))</f>
        <v>-197858.95793459585</v>
      </c>
      <c r="G613" s="21">
        <f>(F613+Systeme!$C$17)/Systeme!$C$14</f>
        <v>1.070521032702076</v>
      </c>
      <c r="I613" s="8">
        <f>('DGL 4'!$P$7/'DGL 4'!$B$26)*(1-EXP(-'DGL 4'!$B$26*D613)) + ('DGL 4'!$P$8/'DGL 4'!$B$27)*(1-EXP(-'DGL 4'!$B$27*D613))+ ('DGL 4'!$P$9/'DGL 4'!$B$28)*(1-EXP(-'DGL 4'!$B$28*D613))</f>
        <v>10480.810118236957</v>
      </c>
      <c r="J613" s="21">
        <f>(I613+Systeme!$K$17)/Systeme!$K$14</f>
        <v>5.240405059118479</v>
      </c>
      <c r="L613" s="8">
        <f>('DGL 4'!$P$11/'DGL 4'!$B$26)*(1-EXP(-'DGL 4'!$B$26*D613)) + ('DGL 4'!$P$12/'DGL 4'!$B$27)*(1-EXP(-'DGL 4'!$B$27*D613))+ ('DGL 4'!$P$13/'DGL 4'!$B$28)*(1-EXP(-'DGL 4'!$B$28*D613))</f>
        <v>9917.7665806726727</v>
      </c>
      <c r="M613" s="21">
        <f>(L613+Systeme!$S$17)/Systeme!$S$14</f>
        <v>4.9588832903363365</v>
      </c>
      <c r="O613" s="8">
        <f>('DGL 4'!$P$15/'DGL 4'!$B$26)*(1-EXP(-'DGL 4'!$B$26*D613)) + ('DGL 4'!$P$16/'DGL 4'!$B$27)*(1-EXP(-'DGL 4'!$B$27*D613))+ ('DGL 4'!$P$17/'DGL 4'!$B$28)*(1-EXP(-'DGL 4'!$B$28*D613))</f>
        <v>177460.38123568628</v>
      </c>
      <c r="P613" s="21">
        <f>(O613+Systeme!$AA$17)/Systeme!$AA$14</f>
        <v>88.730190617843135</v>
      </c>
    </row>
    <row r="614" spans="1:16" x14ac:dyDescent="0.25">
      <c r="A614" s="4">
        <f t="shared" si="9"/>
        <v>612</v>
      </c>
      <c r="D614" s="19">
        <f>A614*0.001 *Systeme!$G$4</f>
        <v>61.199999999999996</v>
      </c>
      <c r="F614" s="8">
        <f>('DGL 4'!$P$3/'DGL 4'!$B$26)*(1-EXP(-'DGL 4'!$B$26*D614)) + ('DGL 4'!$P$4/'DGL 4'!$B$27)*(1-EXP(-'DGL 4'!$B$27*D614))+ ('DGL 4'!$P$5/'DGL 4'!$B$28)*(1-EXP(-'DGL 4'!$B$28*D614))</f>
        <v>-197869.85565949426</v>
      </c>
      <c r="G614" s="21">
        <f>(F614+Systeme!$C$17)/Systeme!$C$14</f>
        <v>1.065072170252868</v>
      </c>
      <c r="I614" s="8">
        <f>('DGL 4'!$P$7/'DGL 4'!$B$26)*(1-EXP(-'DGL 4'!$B$26*D614)) + ('DGL 4'!$P$8/'DGL 4'!$B$27)*(1-EXP(-'DGL 4'!$B$27*D614))+ ('DGL 4'!$P$9/'DGL 4'!$B$28)*(1-EXP(-'DGL 4'!$B$28*D614))</f>
        <v>10435.529259313917</v>
      </c>
      <c r="J614" s="21">
        <f>(I614+Systeme!$K$17)/Systeme!$K$14</f>
        <v>5.2177646296569584</v>
      </c>
      <c r="L614" s="8">
        <f>('DGL 4'!$P$11/'DGL 4'!$B$26)*(1-EXP(-'DGL 4'!$B$26*D614)) + ('DGL 4'!$P$12/'DGL 4'!$B$27)*(1-EXP(-'DGL 4'!$B$27*D614))+ ('DGL 4'!$P$13/'DGL 4'!$B$28)*(1-EXP(-'DGL 4'!$B$28*D614))</f>
        <v>9874.9992333564442</v>
      </c>
      <c r="M614" s="21">
        <f>(L614+Systeme!$S$17)/Systeme!$S$14</f>
        <v>4.9374996166782221</v>
      </c>
      <c r="O614" s="8">
        <f>('DGL 4'!$P$15/'DGL 4'!$B$26)*(1-EXP(-'DGL 4'!$B$26*D614)) + ('DGL 4'!$P$16/'DGL 4'!$B$27)*(1-EXP(-'DGL 4'!$B$27*D614))+ ('DGL 4'!$P$17/'DGL 4'!$B$28)*(1-EXP(-'DGL 4'!$B$28*D614))</f>
        <v>177559.32716682393</v>
      </c>
      <c r="P614" s="21">
        <f>(O614+Systeme!$AA$17)/Systeme!$AA$14</f>
        <v>88.77966358341196</v>
      </c>
    </row>
    <row r="615" spans="1:16" x14ac:dyDescent="0.25">
      <c r="A615" s="4">
        <f t="shared" si="9"/>
        <v>613</v>
      </c>
      <c r="D615" s="19">
        <f>A615*0.001 *Systeme!$G$4</f>
        <v>61.3</v>
      </c>
      <c r="F615" s="8">
        <f>('DGL 4'!$P$3/'DGL 4'!$B$26)*(1-EXP(-'DGL 4'!$B$26*D615)) + ('DGL 4'!$P$4/'DGL 4'!$B$27)*(1-EXP(-'DGL 4'!$B$27*D615))+ ('DGL 4'!$P$5/'DGL 4'!$B$28)*(1-EXP(-'DGL 4'!$B$28*D615))</f>
        <v>-197880.68991202366</v>
      </c>
      <c r="G615" s="21">
        <f>(F615+Systeme!$C$17)/Systeme!$C$14</f>
        <v>1.0596550439881685</v>
      </c>
      <c r="I615" s="8">
        <f>('DGL 4'!$P$7/'DGL 4'!$B$26)*(1-EXP(-'DGL 4'!$B$26*D615)) + ('DGL 4'!$P$8/'DGL 4'!$B$27)*(1-EXP(-'DGL 4'!$B$27*D615))+ ('DGL 4'!$P$9/'DGL 4'!$B$28)*(1-EXP(-'DGL 4'!$B$28*D615))</f>
        <v>10390.435713917366</v>
      </c>
      <c r="J615" s="21">
        <f>(I615+Systeme!$K$17)/Systeme!$K$14</f>
        <v>5.1952178569586831</v>
      </c>
      <c r="L615" s="8">
        <f>('DGL 4'!$P$11/'DGL 4'!$B$26)*(1-EXP(-'DGL 4'!$B$26*D615)) + ('DGL 4'!$P$12/'DGL 4'!$B$27)*(1-EXP(-'DGL 4'!$B$27*D615))+ ('DGL 4'!$P$13/'DGL 4'!$B$28)*(1-EXP(-'DGL 4'!$B$28*D615))</f>
        <v>9832.4079028815031</v>
      </c>
      <c r="M615" s="21">
        <f>(L615+Systeme!$S$17)/Systeme!$S$14</f>
        <v>4.9162039514407514</v>
      </c>
      <c r="O615" s="8">
        <f>('DGL 4'!$P$15/'DGL 4'!$B$26)*(1-EXP(-'DGL 4'!$B$26*D615)) + ('DGL 4'!$P$16/'DGL 4'!$B$27)*(1-EXP(-'DGL 4'!$B$27*D615))+ ('DGL 4'!$P$17/'DGL 4'!$B$28)*(1-EXP(-'DGL 4'!$B$28*D615))</f>
        <v>177657.84629522485</v>
      </c>
      <c r="P615" s="21">
        <f>(O615+Systeme!$AA$17)/Systeme!$AA$14</f>
        <v>88.828923147612429</v>
      </c>
    </row>
    <row r="616" spans="1:16" x14ac:dyDescent="0.25">
      <c r="A616" s="4">
        <f t="shared" si="9"/>
        <v>614</v>
      </c>
      <c r="D616" s="19">
        <f>A616*0.001 *Systeme!$G$4</f>
        <v>61.4</v>
      </c>
      <c r="F616" s="8">
        <f>('DGL 4'!$P$3/'DGL 4'!$B$26)*(1-EXP(-'DGL 4'!$B$26*D616)) + ('DGL 4'!$P$4/'DGL 4'!$B$27)*(1-EXP(-'DGL 4'!$B$27*D616))+ ('DGL 4'!$P$5/'DGL 4'!$B$28)*(1-EXP(-'DGL 4'!$B$28*D616))</f>
        <v>-197891.46113770438</v>
      </c>
      <c r="G616" s="21">
        <f>(F616+Systeme!$C$17)/Systeme!$C$14</f>
        <v>1.0542694311478118</v>
      </c>
      <c r="I616" s="8">
        <f>('DGL 4'!$P$7/'DGL 4'!$B$26)*(1-EXP(-'DGL 4'!$B$26*D616)) + ('DGL 4'!$P$8/'DGL 4'!$B$27)*(1-EXP(-'DGL 4'!$B$27*D616))+ ('DGL 4'!$P$9/'DGL 4'!$B$28)*(1-EXP(-'DGL 4'!$B$28*D616))</f>
        <v>10345.528800480737</v>
      </c>
      <c r="J616" s="21">
        <f>(I616+Systeme!$K$17)/Systeme!$K$14</f>
        <v>5.1727644002403688</v>
      </c>
      <c r="L616" s="8">
        <f>('DGL 4'!$P$11/'DGL 4'!$B$26)*(1-EXP(-'DGL 4'!$B$26*D616)) + ('DGL 4'!$P$12/'DGL 4'!$B$27)*(1-EXP(-'DGL 4'!$B$27*D616))+ ('DGL 4'!$P$13/'DGL 4'!$B$28)*(1-EXP(-'DGL 4'!$B$28*D616))</f>
        <v>9789.9919592744845</v>
      </c>
      <c r="M616" s="21">
        <f>(L616+Systeme!$S$17)/Systeme!$S$14</f>
        <v>4.8949959796372422</v>
      </c>
      <c r="O616" s="8">
        <f>('DGL 4'!$P$15/'DGL 4'!$B$26)*(1-EXP(-'DGL 4'!$B$26*D616)) + ('DGL 4'!$P$16/'DGL 4'!$B$27)*(1-EXP(-'DGL 4'!$B$27*D616))+ ('DGL 4'!$P$17/'DGL 4'!$B$28)*(1-EXP(-'DGL 4'!$B$28*D616))</f>
        <v>177755.94037794921</v>
      </c>
      <c r="P616" s="21">
        <f>(O616+Systeme!$AA$17)/Systeme!$AA$14</f>
        <v>88.877970188974601</v>
      </c>
    </row>
    <row r="617" spans="1:16" x14ac:dyDescent="0.25">
      <c r="A617" s="4">
        <f t="shared" si="9"/>
        <v>615</v>
      </c>
      <c r="D617" s="19">
        <f>A617*0.001 *Systeme!$G$4</f>
        <v>61.5</v>
      </c>
      <c r="F617" s="8">
        <f>('DGL 4'!$P$3/'DGL 4'!$B$26)*(1-EXP(-'DGL 4'!$B$26*D617)) + ('DGL 4'!$P$4/'DGL 4'!$B$27)*(1-EXP(-'DGL 4'!$B$27*D617))+ ('DGL 4'!$P$5/'DGL 4'!$B$28)*(1-EXP(-'DGL 4'!$B$28*D617))</f>
        <v>-197902.16977830124</v>
      </c>
      <c r="G617" s="21">
        <f>(F617+Systeme!$C$17)/Systeme!$C$14</f>
        <v>1.0489151108493824</v>
      </c>
      <c r="I617" s="8">
        <f>('DGL 4'!$P$7/'DGL 4'!$B$26)*(1-EXP(-'DGL 4'!$B$26*D617)) + ('DGL 4'!$P$8/'DGL 4'!$B$27)*(1-EXP(-'DGL 4'!$B$27*D617))+ ('DGL 4'!$P$9/'DGL 4'!$B$28)*(1-EXP(-'DGL 4'!$B$28*D617))</f>
        <v>10300.807838829147</v>
      </c>
      <c r="J617" s="21">
        <f>(I617+Systeme!$K$17)/Systeme!$K$14</f>
        <v>5.1504039194145737</v>
      </c>
      <c r="L617" s="8">
        <f>('DGL 4'!$P$11/'DGL 4'!$B$26)*(1-EXP(-'DGL 4'!$B$26*D617)) + ('DGL 4'!$P$12/'DGL 4'!$B$27)*(1-EXP(-'DGL 4'!$B$27*D617))+ ('DGL 4'!$P$13/'DGL 4'!$B$28)*(1-EXP(-'DGL 4'!$B$28*D617))</f>
        <v>9747.7507737090637</v>
      </c>
      <c r="M617" s="21">
        <f>(L617+Systeme!$S$17)/Systeme!$S$14</f>
        <v>4.8738753868545315</v>
      </c>
      <c r="O617" s="8">
        <f>('DGL 4'!$P$15/'DGL 4'!$B$26)*(1-EXP(-'DGL 4'!$B$26*D617)) + ('DGL 4'!$P$16/'DGL 4'!$B$27)*(1-EXP(-'DGL 4'!$B$27*D617))+ ('DGL 4'!$P$17/'DGL 4'!$B$28)*(1-EXP(-'DGL 4'!$B$28*D617))</f>
        <v>177853.61116576308</v>
      </c>
      <c r="P617" s="21">
        <f>(O617+Systeme!$AA$17)/Systeme!$AA$14</f>
        <v>88.926805582881542</v>
      </c>
    </row>
    <row r="618" spans="1:16" x14ac:dyDescent="0.25">
      <c r="A618" s="4">
        <f t="shared" si="9"/>
        <v>616</v>
      </c>
      <c r="D618" s="19">
        <f>A618*0.001 *Systeme!$G$4</f>
        <v>61.6</v>
      </c>
      <c r="F618" s="8">
        <f>('DGL 4'!$P$3/'DGL 4'!$B$26)*(1-EXP(-'DGL 4'!$B$26*D618)) + ('DGL 4'!$P$4/'DGL 4'!$B$27)*(1-EXP(-'DGL 4'!$B$27*D618))+ ('DGL 4'!$P$5/'DGL 4'!$B$28)*(1-EXP(-'DGL 4'!$B$28*D618))</f>
        <v>-197912.81627185942</v>
      </c>
      <c r="G618" s="21">
        <f>(F618+Systeme!$C$17)/Systeme!$C$14</f>
        <v>1.0435918640702875</v>
      </c>
      <c r="I618" s="8">
        <f>('DGL 4'!$P$7/'DGL 4'!$B$26)*(1-EXP(-'DGL 4'!$B$26*D618)) + ('DGL 4'!$P$8/'DGL 4'!$B$27)*(1-EXP(-'DGL 4'!$B$27*D618))+ ('DGL 4'!$P$9/'DGL 4'!$B$28)*(1-EXP(-'DGL 4'!$B$28*D618))</f>
        <v>10256.272150190751</v>
      </c>
      <c r="J618" s="21">
        <f>(I618+Systeme!$K$17)/Systeme!$K$14</f>
        <v>5.1281360750953757</v>
      </c>
      <c r="L618" s="8">
        <f>('DGL 4'!$P$11/'DGL 4'!$B$26)*(1-EXP(-'DGL 4'!$B$26*D618)) + ('DGL 4'!$P$12/'DGL 4'!$B$27)*(1-EXP(-'DGL 4'!$B$27*D618))+ ('DGL 4'!$P$13/'DGL 4'!$B$28)*(1-EXP(-'DGL 4'!$B$28*D618))</f>
        <v>9705.6837185190234</v>
      </c>
      <c r="M618" s="21">
        <f>(L618+Systeme!$S$17)/Systeme!$S$14</f>
        <v>4.8528418592595113</v>
      </c>
      <c r="O618" s="8">
        <f>('DGL 4'!$P$15/'DGL 4'!$B$26)*(1-EXP(-'DGL 4'!$B$26*D618)) + ('DGL 4'!$P$16/'DGL 4'!$B$27)*(1-EXP(-'DGL 4'!$B$27*D618))+ ('DGL 4'!$P$17/'DGL 4'!$B$28)*(1-EXP(-'DGL 4'!$B$28*D618))</f>
        <v>177950.86040314968</v>
      </c>
      <c r="P618" s="21">
        <f>(O618+Systeme!$AA$17)/Systeme!$AA$14</f>
        <v>88.975430201574838</v>
      </c>
    </row>
    <row r="619" spans="1:16" x14ac:dyDescent="0.25">
      <c r="A619" s="4">
        <f t="shared" si="9"/>
        <v>617</v>
      </c>
      <c r="D619" s="19">
        <f>A619*0.001 *Systeme!$G$4</f>
        <v>61.7</v>
      </c>
      <c r="F619" s="8">
        <f>('DGL 4'!$P$3/'DGL 4'!$B$26)*(1-EXP(-'DGL 4'!$B$26*D619)) + ('DGL 4'!$P$4/'DGL 4'!$B$27)*(1-EXP(-'DGL 4'!$B$27*D619))+ ('DGL 4'!$P$5/'DGL 4'!$B$28)*(1-EXP(-'DGL 4'!$B$28*D619))</f>
        <v>-197923.40105274032</v>
      </c>
      <c r="G619" s="21">
        <f>(F619+Systeme!$C$17)/Systeme!$C$14</f>
        <v>1.0382994736298423</v>
      </c>
      <c r="I619" s="8">
        <f>('DGL 4'!$P$7/'DGL 4'!$B$26)*(1-EXP(-'DGL 4'!$B$26*D619)) + ('DGL 4'!$P$8/'DGL 4'!$B$27)*(1-EXP(-'DGL 4'!$B$27*D619))+ ('DGL 4'!$P$9/'DGL 4'!$B$28)*(1-EXP(-'DGL 4'!$B$28*D619))</f>
        <v>10211.921057208325</v>
      </c>
      <c r="J619" s="21">
        <f>(I619+Systeme!$K$17)/Systeme!$K$14</f>
        <v>5.1059605286041627</v>
      </c>
      <c r="L619" s="8">
        <f>('DGL 4'!$P$11/'DGL 4'!$B$26)*(1-EXP(-'DGL 4'!$B$26*D619)) + ('DGL 4'!$P$12/'DGL 4'!$B$27)*(1-EXP(-'DGL 4'!$B$27*D619))+ ('DGL 4'!$P$13/'DGL 4'!$B$28)*(1-EXP(-'DGL 4'!$B$28*D619))</f>
        <v>9663.7901672105363</v>
      </c>
      <c r="M619" s="21">
        <f>(L619+Systeme!$S$17)/Systeme!$S$14</f>
        <v>4.8318950836052679</v>
      </c>
      <c r="O619" s="8">
        <f>('DGL 4'!$P$15/'DGL 4'!$B$26)*(1-EXP(-'DGL 4'!$B$26*D619)) + ('DGL 4'!$P$16/'DGL 4'!$B$27)*(1-EXP(-'DGL 4'!$B$27*D619))+ ('DGL 4'!$P$17/'DGL 4'!$B$28)*(1-EXP(-'DGL 4'!$B$28*D619))</f>
        <v>178047.68982832145</v>
      </c>
      <c r="P619" s="21">
        <f>(O619+Systeme!$AA$17)/Systeme!$AA$14</f>
        <v>89.023844914160733</v>
      </c>
    </row>
    <row r="620" spans="1:16" x14ac:dyDescent="0.25">
      <c r="A620" s="4">
        <f t="shared" si="9"/>
        <v>618</v>
      </c>
      <c r="D620" s="19">
        <f>A620*0.001 *Systeme!$G$4</f>
        <v>61.8</v>
      </c>
      <c r="F620" s="8">
        <f>('DGL 4'!$P$3/'DGL 4'!$B$26)*(1-EXP(-'DGL 4'!$B$26*D620)) + ('DGL 4'!$P$4/'DGL 4'!$B$27)*(1-EXP(-'DGL 4'!$B$27*D620))+ ('DGL 4'!$P$5/'DGL 4'!$B$28)*(1-EXP(-'DGL 4'!$B$28*D620))</f>
        <v>-197933.92455165647</v>
      </c>
      <c r="G620" s="21">
        <f>(F620+Systeme!$C$17)/Systeme!$C$14</f>
        <v>1.0330377241717652</v>
      </c>
      <c r="I620" s="8">
        <f>('DGL 4'!$P$7/'DGL 4'!$B$26)*(1-EXP(-'DGL 4'!$B$26*D620)) + ('DGL 4'!$P$8/'DGL 4'!$B$27)*(1-EXP(-'DGL 4'!$B$27*D620))+ ('DGL 4'!$P$9/'DGL 4'!$B$28)*(1-EXP(-'DGL 4'!$B$28*D620))</f>
        <v>10167.753883950092</v>
      </c>
      <c r="J620" s="21">
        <f>(I620+Systeme!$K$17)/Systeme!$K$14</f>
        <v>5.0838769419750465</v>
      </c>
      <c r="L620" s="8">
        <f>('DGL 4'!$P$11/'DGL 4'!$B$26)*(1-EXP(-'DGL 4'!$B$26*D620)) + ('DGL 4'!$P$12/'DGL 4'!$B$27)*(1-EXP(-'DGL 4'!$B$27*D620))+ ('DGL 4'!$P$13/'DGL 4'!$B$28)*(1-EXP(-'DGL 4'!$B$28*D620))</f>
        <v>9622.0694944747374</v>
      </c>
      <c r="M620" s="21">
        <f>(L620+Systeme!$S$17)/Systeme!$S$14</f>
        <v>4.8110347472373691</v>
      </c>
      <c r="O620" s="8">
        <f>('DGL 4'!$P$15/'DGL 4'!$B$26)*(1-EXP(-'DGL 4'!$B$26*D620)) + ('DGL 4'!$P$16/'DGL 4'!$B$27)*(1-EXP(-'DGL 4'!$B$27*D620))+ ('DGL 4'!$P$17/'DGL 4'!$B$28)*(1-EXP(-'DGL 4'!$B$28*D620))</f>
        <v>178144.10117323164</v>
      </c>
      <c r="P620" s="21">
        <f>(O620+Systeme!$AA$17)/Systeme!$AA$14</f>
        <v>89.072050586615816</v>
      </c>
    </row>
    <row r="621" spans="1:16" x14ac:dyDescent="0.25">
      <c r="A621" s="4">
        <f t="shared" si="9"/>
        <v>619</v>
      </c>
      <c r="D621" s="19">
        <f>A621*0.001 *Systeme!$G$4</f>
        <v>61.9</v>
      </c>
      <c r="F621" s="8">
        <f>('DGL 4'!$P$3/'DGL 4'!$B$26)*(1-EXP(-'DGL 4'!$B$26*D621)) + ('DGL 4'!$P$4/'DGL 4'!$B$27)*(1-EXP(-'DGL 4'!$B$27*D621))+ ('DGL 4'!$P$5/'DGL 4'!$B$28)*(1-EXP(-'DGL 4'!$B$28*D621))</f>
        <v>-197944.38719570669</v>
      </c>
      <c r="G621" s="21">
        <f>(F621+Systeme!$C$17)/Systeme!$C$14</f>
        <v>1.0278064021466562</v>
      </c>
      <c r="I621" s="8">
        <f>('DGL 4'!$P$7/'DGL 4'!$B$26)*(1-EXP(-'DGL 4'!$B$26*D621)) + ('DGL 4'!$P$8/'DGL 4'!$B$27)*(1-EXP(-'DGL 4'!$B$27*D621))+ ('DGL 4'!$P$9/'DGL 4'!$B$28)*(1-EXP(-'DGL 4'!$B$28*D621))</f>
        <v>10123.769955920958</v>
      </c>
      <c r="J621" s="21">
        <f>(I621+Systeme!$K$17)/Systeme!$K$14</f>
        <v>5.0618849779604789</v>
      </c>
      <c r="L621" s="8">
        <f>('DGL 4'!$P$11/'DGL 4'!$B$26)*(1-EXP(-'DGL 4'!$B$26*D621)) + ('DGL 4'!$P$12/'DGL 4'!$B$27)*(1-EXP(-'DGL 4'!$B$27*D621))+ ('DGL 4'!$P$13/'DGL 4'!$B$28)*(1-EXP(-'DGL 4'!$B$28*D621))</f>
        <v>9580.5210761997441</v>
      </c>
      <c r="M621" s="21">
        <f>(L621+Systeme!$S$17)/Systeme!$S$14</f>
        <v>4.7902605380998722</v>
      </c>
      <c r="O621" s="8">
        <f>('DGL 4'!$P$15/'DGL 4'!$B$26)*(1-EXP(-'DGL 4'!$B$26*D621)) + ('DGL 4'!$P$16/'DGL 4'!$B$27)*(1-EXP(-'DGL 4'!$B$27*D621))+ ('DGL 4'!$P$17/'DGL 4'!$B$28)*(1-EXP(-'DGL 4'!$B$28*D621))</f>
        <v>178240.09616358604</v>
      </c>
      <c r="P621" s="21">
        <f>(O621+Systeme!$AA$17)/Systeme!$AA$14</f>
        <v>89.120048081793016</v>
      </c>
    </row>
    <row r="622" spans="1:16" x14ac:dyDescent="0.25">
      <c r="A622" s="4">
        <f t="shared" si="9"/>
        <v>620</v>
      </c>
      <c r="D622" s="19">
        <f>A622*0.001 *Systeme!$G$4</f>
        <v>62</v>
      </c>
      <c r="F622" s="8">
        <f>('DGL 4'!$P$3/'DGL 4'!$B$26)*(1-EXP(-'DGL 4'!$B$26*D622)) + ('DGL 4'!$P$4/'DGL 4'!$B$27)*(1-EXP(-'DGL 4'!$B$27*D622))+ ('DGL 4'!$P$5/'DGL 4'!$B$28)*(1-EXP(-'DGL 4'!$B$28*D622))</f>
        <v>-197954.78940841052</v>
      </c>
      <c r="G622" s="21">
        <f>(F622+Systeme!$C$17)/Systeme!$C$14</f>
        <v>1.0226052957947396</v>
      </c>
      <c r="I622" s="8">
        <f>('DGL 4'!$P$7/'DGL 4'!$B$26)*(1-EXP(-'DGL 4'!$B$26*D622)) + ('DGL 4'!$P$8/'DGL 4'!$B$27)*(1-EXP(-'DGL 4'!$B$27*D622))+ ('DGL 4'!$P$9/'DGL 4'!$B$28)*(1-EXP(-'DGL 4'!$B$28*D622))</f>
        <v>10079.968600072752</v>
      </c>
      <c r="J622" s="21">
        <f>(I622+Systeme!$K$17)/Systeme!$K$14</f>
        <v>5.0399843000363767</v>
      </c>
      <c r="L622" s="8">
        <f>('DGL 4'!$P$11/'DGL 4'!$B$26)*(1-EXP(-'DGL 4'!$B$26*D622)) + ('DGL 4'!$P$12/'DGL 4'!$B$27)*(1-EXP(-'DGL 4'!$B$27*D622))+ ('DGL 4'!$P$13/'DGL 4'!$B$28)*(1-EXP(-'DGL 4'!$B$28*D622))</f>
        <v>9539.1442894825595</v>
      </c>
      <c r="M622" s="21">
        <f>(L622+Systeme!$S$17)/Systeme!$S$14</f>
        <v>4.7695721447412796</v>
      </c>
      <c r="O622" s="8">
        <f>('DGL 4'!$P$15/'DGL 4'!$B$26)*(1-EXP(-'DGL 4'!$B$26*D622)) + ('DGL 4'!$P$16/'DGL 4'!$B$27)*(1-EXP(-'DGL 4'!$B$27*D622))+ ('DGL 4'!$P$17/'DGL 4'!$B$28)*(1-EXP(-'DGL 4'!$B$28*D622))</f>
        <v>178335.67651885524</v>
      </c>
      <c r="P622" s="21">
        <f>(O622+Systeme!$AA$17)/Systeme!$AA$14</f>
        <v>89.167838259427626</v>
      </c>
    </row>
    <row r="623" spans="1:16" x14ac:dyDescent="0.25">
      <c r="A623" s="4">
        <f t="shared" si="9"/>
        <v>621</v>
      </c>
      <c r="D623" s="19">
        <f>A623*0.001 *Systeme!$G$4</f>
        <v>62.1</v>
      </c>
      <c r="F623" s="8">
        <f>('DGL 4'!$P$3/'DGL 4'!$B$26)*(1-EXP(-'DGL 4'!$B$26*D623)) + ('DGL 4'!$P$4/'DGL 4'!$B$27)*(1-EXP(-'DGL 4'!$B$27*D623))+ ('DGL 4'!$P$5/'DGL 4'!$B$28)*(1-EXP(-'DGL 4'!$B$28*D623))</f>
        <v>-197965.13160974233</v>
      </c>
      <c r="G623" s="21">
        <f>(F623+Systeme!$C$17)/Systeme!$C$14</f>
        <v>1.017434195128837</v>
      </c>
      <c r="I623" s="8">
        <f>('DGL 4'!$P$7/'DGL 4'!$B$26)*(1-EXP(-'DGL 4'!$B$26*D623)) + ('DGL 4'!$P$8/'DGL 4'!$B$27)*(1-EXP(-'DGL 4'!$B$27*D623))+ ('DGL 4'!$P$9/'DGL 4'!$B$28)*(1-EXP(-'DGL 4'!$B$28*D623))</f>
        <v>10036.349144814973</v>
      </c>
      <c r="J623" s="21">
        <f>(I623+Systeme!$K$17)/Systeme!$K$14</f>
        <v>5.018174572407486</v>
      </c>
      <c r="L623" s="8">
        <f>('DGL 4'!$P$11/'DGL 4'!$B$26)*(1-EXP(-'DGL 4'!$B$26*D623)) + ('DGL 4'!$P$12/'DGL 4'!$B$27)*(1-EXP(-'DGL 4'!$B$27*D623))+ ('DGL 4'!$P$13/'DGL 4'!$B$28)*(1-EXP(-'DGL 4'!$B$28*D623))</f>
        <v>9497.9385126405105</v>
      </c>
      <c r="M623" s="21">
        <f>(L623+Systeme!$S$17)/Systeme!$S$14</f>
        <v>4.7489692563202555</v>
      </c>
      <c r="O623" s="8">
        <f>('DGL 4'!$P$15/'DGL 4'!$B$26)*(1-EXP(-'DGL 4'!$B$26*D623)) + ('DGL 4'!$P$16/'DGL 4'!$B$27)*(1-EXP(-'DGL 4'!$B$27*D623))+ ('DGL 4'!$P$17/'DGL 4'!$B$28)*(1-EXP(-'DGL 4'!$B$28*D623))</f>
        <v>178430.84395228693</v>
      </c>
      <c r="P623" s="21">
        <f>(O623+Systeme!$AA$17)/Systeme!$AA$14</f>
        <v>89.21542197614346</v>
      </c>
    </row>
    <row r="624" spans="1:16" x14ac:dyDescent="0.25">
      <c r="A624" s="4">
        <f t="shared" si="9"/>
        <v>622</v>
      </c>
      <c r="D624" s="19">
        <f>A624*0.001 *Systeme!$G$4</f>
        <v>62.2</v>
      </c>
      <c r="F624" s="8">
        <f>('DGL 4'!$P$3/'DGL 4'!$B$26)*(1-EXP(-'DGL 4'!$B$26*D624)) + ('DGL 4'!$P$4/'DGL 4'!$B$27)*(1-EXP(-'DGL 4'!$B$27*D624))+ ('DGL 4'!$P$5/'DGL 4'!$B$28)*(1-EXP(-'DGL 4'!$B$28*D624))</f>
        <v>-197975.41421616523</v>
      </c>
      <c r="G624" s="21">
        <f>(F624+Systeme!$C$17)/Systeme!$C$14</f>
        <v>1.0122928919173864</v>
      </c>
      <c r="I624" s="8">
        <f>('DGL 4'!$P$7/'DGL 4'!$B$26)*(1-EXP(-'DGL 4'!$B$26*D624)) + ('DGL 4'!$P$8/'DGL 4'!$B$27)*(1-EXP(-'DGL 4'!$B$27*D624))+ ('DGL 4'!$P$9/'DGL 4'!$B$28)*(1-EXP(-'DGL 4'!$B$28*D624))</f>
        <v>9992.9109200247331</v>
      </c>
      <c r="J624" s="21">
        <f>(I624+Systeme!$K$17)/Systeme!$K$14</f>
        <v>4.996455460012367</v>
      </c>
      <c r="L624" s="8">
        <f>('DGL 4'!$P$11/'DGL 4'!$B$26)*(1-EXP(-'DGL 4'!$B$26*D624)) + ('DGL 4'!$P$12/'DGL 4'!$B$27)*(1-EXP(-'DGL 4'!$B$27*D624))+ ('DGL 4'!$P$13/'DGL 4'!$B$28)*(1-EXP(-'DGL 4'!$B$28*D624))</f>
        <v>9456.903125222947</v>
      </c>
      <c r="M624" s="21">
        <f>(L624+Systeme!$S$17)/Systeme!$S$14</f>
        <v>4.7284515626114736</v>
      </c>
      <c r="O624" s="8">
        <f>('DGL 4'!$P$15/'DGL 4'!$B$26)*(1-EXP(-'DGL 4'!$B$26*D624)) + ('DGL 4'!$P$16/'DGL 4'!$B$27)*(1-EXP(-'DGL 4'!$B$27*D624))+ ('DGL 4'!$P$17/'DGL 4'!$B$28)*(1-EXP(-'DGL 4'!$B$28*D624))</f>
        <v>178525.60017091758</v>
      </c>
      <c r="P624" s="21">
        <f>(O624+Systeme!$AA$17)/Systeme!$AA$14</f>
        <v>89.262800085458792</v>
      </c>
    </row>
    <row r="625" spans="1:16" x14ac:dyDescent="0.25">
      <c r="A625" s="4">
        <f t="shared" si="9"/>
        <v>623</v>
      </c>
      <c r="D625" s="19">
        <f>A625*0.001 *Systeme!$G$4</f>
        <v>62.3</v>
      </c>
      <c r="F625" s="8">
        <f>('DGL 4'!$P$3/'DGL 4'!$B$26)*(1-EXP(-'DGL 4'!$B$26*D625)) + ('DGL 4'!$P$4/'DGL 4'!$B$27)*(1-EXP(-'DGL 4'!$B$27*D625))+ ('DGL 4'!$P$5/'DGL 4'!$B$28)*(1-EXP(-'DGL 4'!$B$28*D625))</f>
        <v>-197985.63764066441</v>
      </c>
      <c r="G625" s="21">
        <f>(F625+Systeme!$C$17)/Systeme!$C$14</f>
        <v>1.0071811796677939</v>
      </c>
      <c r="I625" s="8">
        <f>('DGL 4'!$P$7/'DGL 4'!$B$26)*(1-EXP(-'DGL 4'!$B$26*D625)) + ('DGL 4'!$P$8/'DGL 4'!$B$27)*(1-EXP(-'DGL 4'!$B$27*D625))+ ('DGL 4'!$P$9/'DGL 4'!$B$28)*(1-EXP(-'DGL 4'!$B$28*D625))</f>
        <v>9949.6532570567215</v>
      </c>
      <c r="J625" s="21">
        <f>(I625+Systeme!$K$17)/Systeme!$K$14</f>
        <v>4.9748266285283611</v>
      </c>
      <c r="L625" s="8">
        <f>('DGL 4'!$P$11/'DGL 4'!$B$26)*(1-EXP(-'DGL 4'!$B$26*D625)) + ('DGL 4'!$P$12/'DGL 4'!$B$27)*(1-EXP(-'DGL 4'!$B$27*D625))+ ('DGL 4'!$P$13/'DGL 4'!$B$28)*(1-EXP(-'DGL 4'!$B$28*D625))</f>
        <v>9416.0375080221274</v>
      </c>
      <c r="M625" s="21">
        <f>(L625+Systeme!$S$17)/Systeme!$S$14</f>
        <v>4.7080187540110634</v>
      </c>
      <c r="O625" s="8">
        <f>('DGL 4'!$P$15/'DGL 4'!$B$26)*(1-EXP(-'DGL 4'!$B$26*D625)) + ('DGL 4'!$P$16/'DGL 4'!$B$27)*(1-EXP(-'DGL 4'!$B$27*D625))+ ('DGL 4'!$P$17/'DGL 4'!$B$28)*(1-EXP(-'DGL 4'!$B$28*D625))</f>
        <v>178619.94687558559</v>
      </c>
      <c r="P625" s="21">
        <f>(O625+Systeme!$AA$17)/Systeme!$AA$14</f>
        <v>89.309973437792792</v>
      </c>
    </row>
    <row r="626" spans="1:16" x14ac:dyDescent="0.25">
      <c r="A626" s="4">
        <f t="shared" si="9"/>
        <v>624</v>
      </c>
      <c r="D626" s="19">
        <f>A626*0.001 *Systeme!$G$4</f>
        <v>62.4</v>
      </c>
      <c r="F626" s="8">
        <f>('DGL 4'!$P$3/'DGL 4'!$B$26)*(1-EXP(-'DGL 4'!$B$26*D626)) + ('DGL 4'!$P$4/'DGL 4'!$B$27)*(1-EXP(-'DGL 4'!$B$27*D626))+ ('DGL 4'!$P$5/'DGL 4'!$B$28)*(1-EXP(-'DGL 4'!$B$28*D626))</f>
        <v>-197995.80229278051</v>
      </c>
      <c r="G626" s="21">
        <f>(F626+Systeme!$C$17)/Systeme!$C$14</f>
        <v>1.002098853609743</v>
      </c>
      <c r="I626" s="8">
        <f>('DGL 4'!$P$7/'DGL 4'!$B$26)*(1-EXP(-'DGL 4'!$B$26*D626)) + ('DGL 4'!$P$8/'DGL 4'!$B$27)*(1-EXP(-'DGL 4'!$B$27*D626))+ ('DGL 4'!$P$9/'DGL 4'!$B$28)*(1-EXP(-'DGL 4'!$B$28*D626))</f>
        <v>9906.5754887532676</v>
      </c>
      <c r="J626" s="21">
        <f>(I626+Systeme!$K$17)/Systeme!$K$14</f>
        <v>4.9532877443766337</v>
      </c>
      <c r="L626" s="8">
        <f>('DGL 4'!$P$11/'DGL 4'!$B$26)*(1-EXP(-'DGL 4'!$B$26*D626)) + ('DGL 4'!$P$12/'DGL 4'!$B$27)*(1-EXP(-'DGL 4'!$B$27*D626))+ ('DGL 4'!$P$13/'DGL 4'!$B$28)*(1-EXP(-'DGL 4'!$B$28*D626))</f>
        <v>9375.3410430842778</v>
      </c>
      <c r="M626" s="21">
        <f>(L626+Systeme!$S$17)/Systeme!$S$14</f>
        <v>4.687670521542139</v>
      </c>
      <c r="O626" s="8">
        <f>('DGL 4'!$P$15/'DGL 4'!$B$26)*(1-EXP(-'DGL 4'!$B$26*D626)) + ('DGL 4'!$P$16/'DGL 4'!$B$27)*(1-EXP(-'DGL 4'!$B$27*D626))+ ('DGL 4'!$P$17/'DGL 4'!$B$28)*(1-EXP(-'DGL 4'!$B$28*D626))</f>
        <v>178713.885760943</v>
      </c>
      <c r="P626" s="21">
        <f>(O626+Systeme!$AA$17)/Systeme!$AA$14</f>
        <v>89.356942880471493</v>
      </c>
    </row>
    <row r="627" spans="1:16" x14ac:dyDescent="0.25">
      <c r="A627" s="4">
        <f t="shared" si="9"/>
        <v>625</v>
      </c>
      <c r="D627" s="19">
        <f>A627*0.001 *Systeme!$G$4</f>
        <v>62.5</v>
      </c>
      <c r="F627" s="8">
        <f>('DGL 4'!$P$3/'DGL 4'!$B$26)*(1-EXP(-'DGL 4'!$B$26*D627)) + ('DGL 4'!$P$4/'DGL 4'!$B$27)*(1-EXP(-'DGL 4'!$B$27*D627))+ ('DGL 4'!$P$5/'DGL 4'!$B$28)*(1-EXP(-'DGL 4'!$B$28*D627))</f>
        <v>-198005.90857864212</v>
      </c>
      <c r="G627" s="21">
        <f>(F627+Systeme!$C$17)/Systeme!$C$14</f>
        <v>0.99704571067893999</v>
      </c>
      <c r="I627" s="8">
        <f>('DGL 4'!$P$7/'DGL 4'!$B$26)*(1-EXP(-'DGL 4'!$B$26*D627)) + ('DGL 4'!$P$8/'DGL 4'!$B$27)*(1-EXP(-'DGL 4'!$B$27*D627))+ ('DGL 4'!$P$9/'DGL 4'!$B$28)*(1-EXP(-'DGL 4'!$B$28*D627))</f>
        <v>9863.6769494532491</v>
      </c>
      <c r="J627" s="21">
        <f>(I627+Systeme!$K$17)/Systeme!$K$14</f>
        <v>4.9318384747266242</v>
      </c>
      <c r="L627" s="8">
        <f>('DGL 4'!$P$11/'DGL 4'!$B$26)*(1-EXP(-'DGL 4'!$B$26*D627)) + ('DGL 4'!$P$12/'DGL 4'!$B$27)*(1-EXP(-'DGL 4'!$B$27*D627))+ ('DGL 4'!$P$13/'DGL 4'!$B$28)*(1-EXP(-'DGL 4'!$B$28*D627))</f>
        <v>9334.8131137201854</v>
      </c>
      <c r="M627" s="21">
        <f>(L627+Systeme!$S$17)/Systeme!$S$14</f>
        <v>4.6674065568600929</v>
      </c>
      <c r="O627" s="8">
        <f>('DGL 4'!$P$15/'DGL 4'!$B$26)*(1-EXP(-'DGL 4'!$B$26*D627)) + ('DGL 4'!$P$16/'DGL 4'!$B$27)*(1-EXP(-'DGL 4'!$B$27*D627))+ ('DGL 4'!$P$17/'DGL 4'!$B$28)*(1-EXP(-'DGL 4'!$B$28*D627))</f>
        <v>178807.41851546877</v>
      </c>
      <c r="P627" s="21">
        <f>(O627+Systeme!$AA$17)/Systeme!$AA$14</f>
        <v>89.403709257734391</v>
      </c>
    </row>
    <row r="628" spans="1:16" x14ac:dyDescent="0.25">
      <c r="A628" s="4">
        <f t="shared" si="9"/>
        <v>626</v>
      </c>
      <c r="D628" s="19">
        <f>A628*0.001 *Systeme!$G$4</f>
        <v>62.6</v>
      </c>
      <c r="F628" s="8">
        <f>('DGL 4'!$P$3/'DGL 4'!$B$26)*(1-EXP(-'DGL 4'!$B$26*D628)) + ('DGL 4'!$P$4/'DGL 4'!$B$27)*(1-EXP(-'DGL 4'!$B$27*D628))+ ('DGL 4'!$P$5/'DGL 4'!$B$28)*(1-EXP(-'DGL 4'!$B$28*D628))</f>
        <v>-198015.95690099846</v>
      </c>
      <c r="G628" s="21">
        <f>(F628+Systeme!$C$17)/Systeme!$C$14</f>
        <v>0.99202154950077237</v>
      </c>
      <c r="I628" s="8">
        <f>('DGL 4'!$P$7/'DGL 4'!$B$26)*(1-EXP(-'DGL 4'!$B$26*D628)) + ('DGL 4'!$P$8/'DGL 4'!$B$27)*(1-EXP(-'DGL 4'!$B$27*D628))+ ('DGL 4'!$P$9/'DGL 4'!$B$28)*(1-EXP(-'DGL 4'!$B$28*D628))</f>
        <v>9820.9569750018709</v>
      </c>
      <c r="J628" s="21">
        <f>(I628+Systeme!$K$17)/Systeme!$K$14</f>
        <v>4.9104784875009351</v>
      </c>
      <c r="L628" s="8">
        <f>('DGL 4'!$P$11/'DGL 4'!$B$26)*(1-EXP(-'DGL 4'!$B$26*D628)) + ('DGL 4'!$P$12/'DGL 4'!$B$27)*(1-EXP(-'DGL 4'!$B$27*D628))+ ('DGL 4'!$P$13/'DGL 4'!$B$28)*(1-EXP(-'DGL 4'!$B$28*D628))</f>
        <v>9294.4531045157055</v>
      </c>
      <c r="M628" s="21">
        <f>(L628+Systeme!$S$17)/Systeme!$S$14</f>
        <v>4.6472265522578526</v>
      </c>
      <c r="O628" s="8">
        <f>('DGL 4'!$P$15/'DGL 4'!$B$26)*(1-EXP(-'DGL 4'!$B$26*D628)) + ('DGL 4'!$P$16/'DGL 4'!$B$27)*(1-EXP(-'DGL 4'!$B$27*D628))+ ('DGL 4'!$P$17/'DGL 4'!$B$28)*(1-EXP(-'DGL 4'!$B$28*D628))</f>
        <v>178900.54682148094</v>
      </c>
      <c r="P628" s="21">
        <f>(O628+Systeme!$AA$17)/Systeme!$AA$14</f>
        <v>89.450273410740465</v>
      </c>
    </row>
    <row r="629" spans="1:16" x14ac:dyDescent="0.25">
      <c r="A629" s="4">
        <f t="shared" si="9"/>
        <v>627</v>
      </c>
      <c r="D629" s="19">
        <f>A629*0.001 *Systeme!$G$4</f>
        <v>62.7</v>
      </c>
      <c r="F629" s="8">
        <f>('DGL 4'!$P$3/'DGL 4'!$B$26)*(1-EXP(-'DGL 4'!$B$26*D629)) + ('DGL 4'!$P$4/'DGL 4'!$B$27)*(1-EXP(-'DGL 4'!$B$27*D629))+ ('DGL 4'!$P$5/'DGL 4'!$B$28)*(1-EXP(-'DGL 4'!$B$28*D629))</f>
        <v>-198025.94765925143</v>
      </c>
      <c r="G629" s="21">
        <f>(F629+Systeme!$C$17)/Systeme!$C$14</f>
        <v>0.98702617037428719</v>
      </c>
      <c r="I629" s="8">
        <f>('DGL 4'!$P$7/'DGL 4'!$B$26)*(1-EXP(-'DGL 4'!$B$26*D629)) + ('DGL 4'!$P$8/'DGL 4'!$B$27)*(1-EXP(-'DGL 4'!$B$27*D629))+ ('DGL 4'!$P$9/'DGL 4'!$B$28)*(1-EXP(-'DGL 4'!$B$28*D629))</f>
        <v>9778.4149027595704</v>
      </c>
      <c r="J629" s="21">
        <f>(I629+Systeme!$K$17)/Systeme!$K$14</f>
        <v>4.889207451379785</v>
      </c>
      <c r="L629" s="8">
        <f>('DGL 4'!$P$11/'DGL 4'!$B$26)*(1-EXP(-'DGL 4'!$B$26*D629)) + ('DGL 4'!$P$12/'DGL 4'!$B$27)*(1-EXP(-'DGL 4'!$B$27*D629))+ ('DGL 4'!$P$13/'DGL 4'!$B$28)*(1-EXP(-'DGL 4'!$B$28*D629))</f>
        <v>9254.2604013420932</v>
      </c>
      <c r="M629" s="21">
        <f>(L629+Systeme!$S$17)/Systeme!$S$14</f>
        <v>4.6271302006710462</v>
      </c>
      <c r="O629" s="8">
        <f>('DGL 4'!$P$15/'DGL 4'!$B$26)*(1-EXP(-'DGL 4'!$B$26*D629)) + ('DGL 4'!$P$16/'DGL 4'!$B$27)*(1-EXP(-'DGL 4'!$B$27*D629))+ ('DGL 4'!$P$17/'DGL 4'!$B$28)*(1-EXP(-'DGL 4'!$B$28*D629))</f>
        <v>178993.27235514979</v>
      </c>
      <c r="P629" s="21">
        <f>(O629+Systeme!$AA$17)/Systeme!$AA$14</f>
        <v>89.496636177574899</v>
      </c>
    </row>
    <row r="630" spans="1:16" x14ac:dyDescent="0.25">
      <c r="A630" s="4">
        <f t="shared" si="9"/>
        <v>628</v>
      </c>
      <c r="D630" s="19">
        <f>A630*0.001 *Systeme!$G$4</f>
        <v>62.8</v>
      </c>
      <c r="F630" s="8">
        <f>('DGL 4'!$P$3/'DGL 4'!$B$26)*(1-EXP(-'DGL 4'!$B$26*D630)) + ('DGL 4'!$P$4/'DGL 4'!$B$27)*(1-EXP(-'DGL 4'!$B$27*D630))+ ('DGL 4'!$P$5/'DGL 4'!$B$28)*(1-EXP(-'DGL 4'!$B$28*D630))</f>
        <v>-198035.88124948728</v>
      </c>
      <c r="G630" s="21">
        <f>(F630+Systeme!$C$17)/Systeme!$C$14</f>
        <v>0.98205937525635822</v>
      </c>
      <c r="I630" s="8">
        <f>('DGL 4'!$P$7/'DGL 4'!$B$26)*(1-EXP(-'DGL 4'!$B$26*D630)) + ('DGL 4'!$P$8/'DGL 4'!$B$27)*(1-EXP(-'DGL 4'!$B$27*D630))+ ('DGL 4'!$P$9/'DGL 4'!$B$28)*(1-EXP(-'DGL 4'!$B$28*D630))</f>
        <v>9736.0500716108945</v>
      </c>
      <c r="J630" s="21">
        <f>(I630+Systeme!$K$17)/Systeme!$K$14</f>
        <v>4.8680250358054469</v>
      </c>
      <c r="L630" s="8">
        <f>('DGL 4'!$P$11/'DGL 4'!$B$26)*(1-EXP(-'DGL 4'!$B$26*D630)) + ('DGL 4'!$P$12/'DGL 4'!$B$27)*(1-EXP(-'DGL 4'!$B$27*D630))+ ('DGL 4'!$P$13/'DGL 4'!$B$28)*(1-EXP(-'DGL 4'!$B$28*D630))</f>
        <v>9214.2343913659279</v>
      </c>
      <c r="M630" s="21">
        <f>(L630+Systeme!$S$17)/Systeme!$S$14</f>
        <v>4.6071171956829637</v>
      </c>
      <c r="O630" s="8">
        <f>('DGL 4'!$P$15/'DGL 4'!$B$26)*(1-EXP(-'DGL 4'!$B$26*D630)) + ('DGL 4'!$P$16/'DGL 4'!$B$27)*(1-EXP(-'DGL 4'!$B$27*D630))+ ('DGL 4'!$P$17/'DGL 4'!$B$28)*(1-EXP(-'DGL 4'!$B$28*D630))</f>
        <v>179085.59678651052</v>
      </c>
      <c r="P630" s="21">
        <f>(O630+Systeme!$AA$17)/Systeme!$AA$14</f>
        <v>89.542798393255254</v>
      </c>
    </row>
    <row r="631" spans="1:16" x14ac:dyDescent="0.25">
      <c r="A631" s="4">
        <f t="shared" si="9"/>
        <v>629</v>
      </c>
      <c r="D631" s="19">
        <f>A631*0.001 *Systeme!$G$4</f>
        <v>62.9</v>
      </c>
      <c r="F631" s="8">
        <f>('DGL 4'!$P$3/'DGL 4'!$B$26)*(1-EXP(-'DGL 4'!$B$26*D631)) + ('DGL 4'!$P$4/'DGL 4'!$B$27)*(1-EXP(-'DGL 4'!$B$27*D631))+ ('DGL 4'!$P$5/'DGL 4'!$B$28)*(1-EXP(-'DGL 4'!$B$28*D631))</f>
        <v>-198045.75806450829</v>
      </c>
      <c r="G631" s="21">
        <f>(F631+Systeme!$C$17)/Systeme!$C$14</f>
        <v>0.97712096774585366</v>
      </c>
      <c r="I631" s="8">
        <f>('DGL 4'!$P$7/'DGL 4'!$B$26)*(1-EXP(-'DGL 4'!$B$26*D631)) + ('DGL 4'!$P$8/'DGL 4'!$B$27)*(1-EXP(-'DGL 4'!$B$27*D631))+ ('DGL 4'!$P$9/'DGL 4'!$B$28)*(1-EXP(-'DGL 4'!$B$28*D631))</f>
        <v>9693.861821973027</v>
      </c>
      <c r="J631" s="21">
        <f>(I631+Systeme!$K$17)/Systeme!$K$14</f>
        <v>4.8469309109865133</v>
      </c>
      <c r="L631" s="8">
        <f>('DGL 4'!$P$11/'DGL 4'!$B$26)*(1-EXP(-'DGL 4'!$B$26*D631)) + ('DGL 4'!$P$12/'DGL 4'!$B$27)*(1-EXP(-'DGL 4'!$B$27*D631))+ ('DGL 4'!$P$13/'DGL 4'!$B$28)*(1-EXP(-'DGL 4'!$B$28*D631))</f>
        <v>9174.3744630588917</v>
      </c>
      <c r="M631" s="21">
        <f>(L631+Systeme!$S$17)/Systeme!$S$14</f>
        <v>4.5871872315294455</v>
      </c>
      <c r="O631" s="8">
        <f>('DGL 4'!$P$15/'DGL 4'!$B$26)*(1-EXP(-'DGL 4'!$B$26*D631)) + ('DGL 4'!$P$16/'DGL 4'!$B$27)*(1-EXP(-'DGL 4'!$B$27*D631))+ ('DGL 4'!$P$17/'DGL 4'!$B$28)*(1-EXP(-'DGL 4'!$B$28*D631))</f>
        <v>179177.52177947646</v>
      </c>
      <c r="P631" s="21">
        <f>(O631+Systeme!$AA$17)/Systeme!$AA$14</f>
        <v>89.588760889738225</v>
      </c>
    </row>
    <row r="632" spans="1:16" x14ac:dyDescent="0.25">
      <c r="A632" s="4">
        <f t="shared" si="9"/>
        <v>630</v>
      </c>
      <c r="D632" s="19">
        <f>A632*0.001 *Systeme!$G$4</f>
        <v>63</v>
      </c>
      <c r="F632" s="8">
        <f>('DGL 4'!$P$3/'DGL 4'!$B$26)*(1-EXP(-'DGL 4'!$B$26*D632)) + ('DGL 4'!$P$4/'DGL 4'!$B$27)*(1-EXP(-'DGL 4'!$B$27*D632))+ ('DGL 4'!$P$5/'DGL 4'!$B$28)*(1-EXP(-'DGL 4'!$B$28*D632))</f>
        <v>-198055.57849386387</v>
      </c>
      <c r="G632" s="21">
        <f>(F632+Systeme!$C$17)/Systeme!$C$14</f>
        <v>0.97221075306806592</v>
      </c>
      <c r="I632" s="8">
        <f>('DGL 4'!$P$7/'DGL 4'!$B$26)*(1-EXP(-'DGL 4'!$B$26*D632)) + ('DGL 4'!$P$8/'DGL 4'!$B$27)*(1-EXP(-'DGL 4'!$B$27*D632))+ ('DGL 4'!$P$9/'DGL 4'!$B$28)*(1-EXP(-'DGL 4'!$B$28*D632))</f>
        <v>9651.8494958044321</v>
      </c>
      <c r="J632" s="21">
        <f>(I632+Systeme!$K$17)/Systeme!$K$14</f>
        <v>4.8259247479022163</v>
      </c>
      <c r="L632" s="8">
        <f>('DGL 4'!$P$11/'DGL 4'!$B$26)*(1-EXP(-'DGL 4'!$B$26*D632)) + ('DGL 4'!$P$12/'DGL 4'!$B$27)*(1-EXP(-'DGL 4'!$B$27*D632))+ ('DGL 4'!$P$13/'DGL 4'!$B$28)*(1-EXP(-'DGL 4'!$B$28*D632))</f>
        <v>9134.6800062074908</v>
      </c>
      <c r="M632" s="21">
        <f>(L632+Systeme!$S$17)/Systeme!$S$14</f>
        <v>4.5673400031037454</v>
      </c>
      <c r="O632" s="8">
        <f>('DGL 4'!$P$15/'DGL 4'!$B$26)*(1-EXP(-'DGL 4'!$B$26*D632)) + ('DGL 4'!$P$16/'DGL 4'!$B$27)*(1-EXP(-'DGL 4'!$B$27*D632))+ ('DGL 4'!$P$17/'DGL 4'!$B$28)*(1-EXP(-'DGL 4'!$B$28*D632))</f>
        <v>179269.04899185197</v>
      </c>
      <c r="P632" s="21">
        <f>(O632+Systeme!$AA$17)/Systeme!$AA$14</f>
        <v>89.634524495925987</v>
      </c>
    </row>
    <row r="633" spans="1:16" x14ac:dyDescent="0.25">
      <c r="A633" s="4">
        <f t="shared" si="9"/>
        <v>631</v>
      </c>
      <c r="D633" s="19">
        <f>A633*0.001 *Systeme!$G$4</f>
        <v>63.1</v>
      </c>
      <c r="F633" s="8">
        <f>('DGL 4'!$P$3/'DGL 4'!$B$26)*(1-EXP(-'DGL 4'!$B$26*D633)) + ('DGL 4'!$P$4/'DGL 4'!$B$27)*(1-EXP(-'DGL 4'!$B$27*D633))+ ('DGL 4'!$P$5/'DGL 4'!$B$28)*(1-EXP(-'DGL 4'!$B$28*D633))</f>
        <v>-198065.3429238812</v>
      </c>
      <c r="G633" s="21">
        <f>(F633+Systeme!$C$17)/Systeme!$C$14</f>
        <v>0.96732853805940244</v>
      </c>
      <c r="I633" s="8">
        <f>('DGL 4'!$P$7/'DGL 4'!$B$26)*(1-EXP(-'DGL 4'!$B$26*D633)) + ('DGL 4'!$P$8/'DGL 4'!$B$27)*(1-EXP(-'DGL 4'!$B$27*D633))+ ('DGL 4'!$P$9/'DGL 4'!$B$28)*(1-EXP(-'DGL 4'!$B$28*D633))</f>
        <v>9610.0124366130913</v>
      </c>
      <c r="J633" s="21">
        <f>(I633+Systeme!$K$17)/Systeme!$K$14</f>
        <v>4.8050062183065458</v>
      </c>
      <c r="L633" s="8">
        <f>('DGL 4'!$P$11/'DGL 4'!$B$26)*(1-EXP(-'DGL 4'!$B$26*D633)) + ('DGL 4'!$P$12/'DGL 4'!$B$27)*(1-EXP(-'DGL 4'!$B$27*D633))+ ('DGL 4'!$P$13/'DGL 4'!$B$28)*(1-EXP(-'DGL 4'!$B$28*D633))</f>
        <v>9095.1504119224264</v>
      </c>
      <c r="M633" s="21">
        <f>(L633+Systeme!$S$17)/Systeme!$S$14</f>
        <v>4.5475752059612136</v>
      </c>
      <c r="O633" s="8">
        <f>('DGL 4'!$P$15/'DGL 4'!$B$26)*(1-EXP(-'DGL 4'!$B$26*D633)) + ('DGL 4'!$P$16/'DGL 4'!$B$27)*(1-EXP(-'DGL 4'!$B$27*D633))+ ('DGL 4'!$P$17/'DGL 4'!$B$28)*(1-EXP(-'DGL 4'!$B$28*D633))</f>
        <v>179360.18007534574</v>
      </c>
      <c r="P633" s="21">
        <f>(O633+Systeme!$AA$17)/Systeme!$AA$14</f>
        <v>89.680090037672869</v>
      </c>
    </row>
    <row r="634" spans="1:16" x14ac:dyDescent="0.25">
      <c r="A634" s="4">
        <f t="shared" si="9"/>
        <v>632</v>
      </c>
      <c r="D634" s="19">
        <f>A634*0.001 *Systeme!$G$4</f>
        <v>63.2</v>
      </c>
      <c r="F634" s="8">
        <f>('DGL 4'!$P$3/'DGL 4'!$B$26)*(1-EXP(-'DGL 4'!$B$26*D634)) + ('DGL 4'!$P$4/'DGL 4'!$B$27)*(1-EXP(-'DGL 4'!$B$27*D634))+ ('DGL 4'!$P$5/'DGL 4'!$B$28)*(1-EXP(-'DGL 4'!$B$28*D634))</f>
        <v>-198075.05173769602</v>
      </c>
      <c r="G634" s="21">
        <f>(F634+Systeme!$C$17)/Systeme!$C$14</f>
        <v>0.9624741311519901</v>
      </c>
      <c r="I634" s="8">
        <f>('DGL 4'!$P$7/'DGL 4'!$B$26)*(1-EXP(-'DGL 4'!$B$26*D634)) + ('DGL 4'!$P$8/'DGL 4'!$B$27)*(1-EXP(-'DGL 4'!$B$27*D634))+ ('DGL 4'!$P$9/'DGL 4'!$B$28)*(1-EXP(-'DGL 4'!$B$28*D634))</f>
        <v>9568.3499894643028</v>
      </c>
      <c r="J634" s="21">
        <f>(I634+Systeme!$K$17)/Systeme!$K$14</f>
        <v>4.784174994732151</v>
      </c>
      <c r="L634" s="8">
        <f>('DGL 4'!$P$11/'DGL 4'!$B$26)*(1-EXP(-'DGL 4'!$B$26*D634)) + ('DGL 4'!$P$12/'DGL 4'!$B$27)*(1-EXP(-'DGL 4'!$B$27*D634))+ ('DGL 4'!$P$13/'DGL 4'!$B$28)*(1-EXP(-'DGL 4'!$B$28*D634))</f>
        <v>9055.7850726476754</v>
      </c>
      <c r="M634" s="21">
        <f>(L634+Systeme!$S$17)/Systeme!$S$14</f>
        <v>4.5278925363238374</v>
      </c>
      <c r="O634" s="8">
        <f>('DGL 4'!$P$15/'DGL 4'!$B$26)*(1-EXP(-'DGL 4'!$B$26*D634)) + ('DGL 4'!$P$16/'DGL 4'!$B$27)*(1-EXP(-'DGL 4'!$B$27*D634))+ ('DGL 4'!$P$17/'DGL 4'!$B$28)*(1-EXP(-'DGL 4'!$B$28*D634))</f>
        <v>179450.9166755841</v>
      </c>
      <c r="P634" s="21">
        <f>(O634+Systeme!$AA$17)/Systeme!$AA$14</f>
        <v>89.725458337792048</v>
      </c>
    </row>
    <row r="635" spans="1:16" x14ac:dyDescent="0.25">
      <c r="A635" s="4">
        <f t="shared" si="9"/>
        <v>633</v>
      </c>
      <c r="D635" s="19">
        <f>A635*0.001 *Systeme!$G$4</f>
        <v>63.3</v>
      </c>
      <c r="F635" s="8">
        <f>('DGL 4'!$P$3/'DGL 4'!$B$26)*(1-EXP(-'DGL 4'!$B$26*D635)) + ('DGL 4'!$P$4/'DGL 4'!$B$27)*(1-EXP(-'DGL 4'!$B$27*D635))+ ('DGL 4'!$P$5/'DGL 4'!$B$28)*(1-EXP(-'DGL 4'!$B$28*D635))</f>
        <v>-198084.70531528257</v>
      </c>
      <c r="G635" s="21">
        <f>(F635+Systeme!$C$17)/Systeme!$C$14</f>
        <v>0.95764734235871585</v>
      </c>
      <c r="I635" s="8">
        <f>('DGL 4'!$P$7/'DGL 4'!$B$26)*(1-EXP(-'DGL 4'!$B$26*D635)) + ('DGL 4'!$P$8/'DGL 4'!$B$27)*(1-EXP(-'DGL 4'!$B$27*D635))+ ('DGL 4'!$P$9/'DGL 4'!$B$28)*(1-EXP(-'DGL 4'!$B$28*D635))</f>
        <v>9526.8615009888017</v>
      </c>
      <c r="J635" s="21">
        <f>(I635+Systeme!$K$17)/Systeme!$K$14</f>
        <v>4.7634307504944005</v>
      </c>
      <c r="L635" s="8">
        <f>('DGL 4'!$P$11/'DGL 4'!$B$26)*(1-EXP(-'DGL 4'!$B$26*D635)) + ('DGL 4'!$P$12/'DGL 4'!$B$27)*(1-EXP(-'DGL 4'!$B$27*D635))+ ('DGL 4'!$P$13/'DGL 4'!$B$28)*(1-EXP(-'DGL 4'!$B$28*D635))</f>
        <v>9016.5833821695414</v>
      </c>
      <c r="M635" s="21">
        <f>(L635+Systeme!$S$17)/Systeme!$S$14</f>
        <v>4.5082916910847706</v>
      </c>
      <c r="O635" s="8">
        <f>('DGL 4'!$P$15/'DGL 4'!$B$26)*(1-EXP(-'DGL 4'!$B$26*D635)) + ('DGL 4'!$P$16/'DGL 4'!$B$27)*(1-EXP(-'DGL 4'!$B$27*D635))+ ('DGL 4'!$P$17/'DGL 4'!$B$28)*(1-EXP(-'DGL 4'!$B$28*D635))</f>
        <v>179541.26043212428</v>
      </c>
      <c r="P635" s="21">
        <f>(O635+Systeme!$AA$17)/Systeme!$AA$14</f>
        <v>89.770630216062145</v>
      </c>
    </row>
    <row r="636" spans="1:16" x14ac:dyDescent="0.25">
      <c r="A636" s="4">
        <f t="shared" si="9"/>
        <v>634</v>
      </c>
      <c r="D636" s="19">
        <f>A636*0.001 *Systeme!$G$4</f>
        <v>63.4</v>
      </c>
      <c r="F636" s="8">
        <f>('DGL 4'!$P$3/'DGL 4'!$B$26)*(1-EXP(-'DGL 4'!$B$26*D636)) + ('DGL 4'!$P$4/'DGL 4'!$B$27)*(1-EXP(-'DGL 4'!$B$27*D636))+ ('DGL 4'!$P$5/'DGL 4'!$B$28)*(1-EXP(-'DGL 4'!$B$28*D636))</f>
        <v>-198094.30403348373</v>
      </c>
      <c r="G636" s="21">
        <f>(F636+Systeme!$C$17)/Systeme!$C$14</f>
        <v>0.95284798325813613</v>
      </c>
      <c r="I636" s="8">
        <f>('DGL 4'!$P$7/'DGL 4'!$B$26)*(1-EXP(-'DGL 4'!$B$26*D636)) + ('DGL 4'!$P$8/'DGL 4'!$B$27)*(1-EXP(-'DGL 4'!$B$27*D636))+ ('DGL 4'!$P$9/'DGL 4'!$B$28)*(1-EXP(-'DGL 4'!$B$28*D636))</f>
        <v>9485.5463193902979</v>
      </c>
      <c r="J636" s="21">
        <f>(I636+Systeme!$K$17)/Systeme!$K$14</f>
        <v>4.7427731596951492</v>
      </c>
      <c r="L636" s="8">
        <f>('DGL 4'!$P$11/'DGL 4'!$B$26)*(1-EXP(-'DGL 4'!$B$26*D636)) + ('DGL 4'!$P$12/'DGL 4'!$B$27)*(1-EXP(-'DGL 4'!$B$27*D636))+ ('DGL 4'!$P$13/'DGL 4'!$B$28)*(1-EXP(-'DGL 4'!$B$28*D636))</f>
        <v>8977.5447356254444</v>
      </c>
      <c r="M636" s="21">
        <f>(L636+Systeme!$S$17)/Systeme!$S$14</f>
        <v>4.4887723678127225</v>
      </c>
      <c r="O636" s="8">
        <f>('DGL 4'!$P$15/'DGL 4'!$B$26)*(1-EXP(-'DGL 4'!$B$26*D636)) + ('DGL 4'!$P$16/'DGL 4'!$B$27)*(1-EXP(-'DGL 4'!$B$27*D636))+ ('DGL 4'!$P$17/'DGL 4'!$B$28)*(1-EXP(-'DGL 4'!$B$28*D636))</f>
        <v>179631.21297846807</v>
      </c>
      <c r="P636" s="21">
        <f>(O636+Systeme!$AA$17)/Systeme!$AA$14</f>
        <v>89.815606489234042</v>
      </c>
    </row>
    <row r="637" spans="1:16" x14ac:dyDescent="0.25">
      <c r="A637" s="4">
        <f t="shared" si="9"/>
        <v>635</v>
      </c>
      <c r="D637" s="19">
        <f>A637*0.001 *Systeme!$G$4</f>
        <v>63.5</v>
      </c>
      <c r="F637" s="8">
        <f>('DGL 4'!$P$3/'DGL 4'!$B$26)*(1-EXP(-'DGL 4'!$B$26*D637)) + ('DGL 4'!$P$4/'DGL 4'!$B$27)*(1-EXP(-'DGL 4'!$B$27*D637))+ ('DGL 4'!$P$5/'DGL 4'!$B$28)*(1-EXP(-'DGL 4'!$B$28*D637))</f>
        <v>-198103.84826604038</v>
      </c>
      <c r="G637" s="21">
        <f>(F637+Systeme!$C$17)/Systeme!$C$14</f>
        <v>0.94807586697980883</v>
      </c>
      <c r="I637" s="8">
        <f>('DGL 4'!$P$7/'DGL 4'!$B$26)*(1-EXP(-'DGL 4'!$B$26*D637)) + ('DGL 4'!$P$8/'DGL 4'!$B$27)*(1-EXP(-'DGL 4'!$B$27*D637))+ ('DGL 4'!$P$9/'DGL 4'!$B$28)*(1-EXP(-'DGL 4'!$B$28*D637))</f>
        <v>9444.4037944528682</v>
      </c>
      <c r="J637" s="21">
        <f>(I637+Systeme!$K$17)/Systeme!$K$14</f>
        <v>4.7222018972264337</v>
      </c>
      <c r="L637" s="8">
        <f>('DGL 4'!$P$11/'DGL 4'!$B$26)*(1-EXP(-'DGL 4'!$B$26*D637)) + ('DGL 4'!$P$12/'DGL 4'!$B$27)*(1-EXP(-'DGL 4'!$B$27*D637))+ ('DGL 4'!$P$13/'DGL 4'!$B$28)*(1-EXP(-'DGL 4'!$B$28*D637))</f>
        <v>8938.6685295124189</v>
      </c>
      <c r="M637" s="21">
        <f>(L637+Systeme!$S$17)/Systeme!$S$14</f>
        <v>4.4693342647562098</v>
      </c>
      <c r="O637" s="8">
        <f>('DGL 4'!$P$15/'DGL 4'!$B$26)*(1-EXP(-'DGL 4'!$B$26*D637)) + ('DGL 4'!$P$16/'DGL 4'!$B$27)*(1-EXP(-'DGL 4'!$B$27*D637))+ ('DGL 4'!$P$17/'DGL 4'!$B$28)*(1-EXP(-'DGL 4'!$B$28*D637))</f>
        <v>179720.77594207515</v>
      </c>
      <c r="P637" s="21">
        <f>(O637+Systeme!$AA$17)/Systeme!$AA$14</f>
        <v>89.860387971037582</v>
      </c>
    </row>
    <row r="638" spans="1:16" x14ac:dyDescent="0.25">
      <c r="A638" s="4">
        <f t="shared" si="9"/>
        <v>636</v>
      </c>
      <c r="D638" s="19">
        <f>A638*0.001 *Systeme!$G$4</f>
        <v>63.6</v>
      </c>
      <c r="F638" s="8">
        <f>('DGL 4'!$P$3/'DGL 4'!$B$26)*(1-EXP(-'DGL 4'!$B$26*D638)) + ('DGL 4'!$P$4/'DGL 4'!$B$27)*(1-EXP(-'DGL 4'!$B$27*D638))+ ('DGL 4'!$P$5/'DGL 4'!$B$28)*(1-EXP(-'DGL 4'!$B$28*D638))</f>
        <v>-198113.33838362093</v>
      </c>
      <c r="G638" s="21">
        <f>(F638+Systeme!$C$17)/Systeme!$C$14</f>
        <v>0.94333080818953752</v>
      </c>
      <c r="I638" s="8">
        <f>('DGL 4'!$P$7/'DGL 4'!$B$26)*(1-EXP(-'DGL 4'!$B$26*D638)) + ('DGL 4'!$P$8/'DGL 4'!$B$27)*(1-EXP(-'DGL 4'!$B$27*D638))+ ('DGL 4'!$P$9/'DGL 4'!$B$28)*(1-EXP(-'DGL 4'!$B$28*D638))</f>
        <v>9403.4332775483781</v>
      </c>
      <c r="J638" s="21">
        <f>(I638+Systeme!$K$17)/Systeme!$K$14</f>
        <v>4.7017166387741893</v>
      </c>
      <c r="L638" s="8">
        <f>('DGL 4'!$P$11/'DGL 4'!$B$26)*(1-EXP(-'DGL 4'!$B$26*D638)) + ('DGL 4'!$P$12/'DGL 4'!$B$27)*(1-EXP(-'DGL 4'!$B$27*D638))+ ('DGL 4'!$P$13/'DGL 4'!$B$28)*(1-EXP(-'DGL 4'!$B$28*D638))</f>
        <v>8899.9541616956703</v>
      </c>
      <c r="M638" s="21">
        <f>(L638+Systeme!$S$17)/Systeme!$S$14</f>
        <v>4.4499770808478356</v>
      </c>
      <c r="O638" s="8">
        <f>('DGL 4'!$P$15/'DGL 4'!$B$26)*(1-EXP(-'DGL 4'!$B$26*D638)) + ('DGL 4'!$P$16/'DGL 4'!$B$27)*(1-EXP(-'DGL 4'!$B$27*D638))+ ('DGL 4'!$P$17/'DGL 4'!$B$28)*(1-EXP(-'DGL 4'!$B$28*D638))</f>
        <v>179809.95094437691</v>
      </c>
      <c r="P638" s="21">
        <f>(O638+Systeme!$AA$17)/Systeme!$AA$14</f>
        <v>89.904975472188454</v>
      </c>
    </row>
    <row r="639" spans="1:16" x14ac:dyDescent="0.25">
      <c r="A639" s="4">
        <f t="shared" si="9"/>
        <v>637</v>
      </c>
      <c r="D639" s="19">
        <f>A639*0.001 *Systeme!$G$4</f>
        <v>63.7</v>
      </c>
      <c r="F639" s="8">
        <f>('DGL 4'!$P$3/'DGL 4'!$B$26)*(1-EXP(-'DGL 4'!$B$26*D639)) + ('DGL 4'!$P$4/'DGL 4'!$B$27)*(1-EXP(-'DGL 4'!$B$27*D639))+ ('DGL 4'!$P$5/'DGL 4'!$B$28)*(1-EXP(-'DGL 4'!$B$28*D639))</f>
        <v>-198122.77475385004</v>
      </c>
      <c r="G639" s="21">
        <f>(F639+Systeme!$C$17)/Systeme!$C$14</f>
        <v>0.93861262307497961</v>
      </c>
      <c r="I639" s="8">
        <f>('DGL 4'!$P$7/'DGL 4'!$B$26)*(1-EXP(-'DGL 4'!$B$26*D639)) + ('DGL 4'!$P$8/'DGL 4'!$B$27)*(1-EXP(-'DGL 4'!$B$27*D639))+ ('DGL 4'!$P$9/'DGL 4'!$B$28)*(1-EXP(-'DGL 4'!$B$28*D639))</f>
        <v>9362.6341216434957</v>
      </c>
      <c r="J639" s="21">
        <f>(I639+Systeme!$K$17)/Systeme!$K$14</f>
        <v>4.6813170608217476</v>
      </c>
      <c r="L639" s="8">
        <f>('DGL 4'!$P$11/'DGL 4'!$B$26)*(1-EXP(-'DGL 4'!$B$26*D639)) + ('DGL 4'!$P$12/'DGL 4'!$B$27)*(1-EXP(-'DGL 4'!$B$27*D639))+ ('DGL 4'!$P$13/'DGL 4'!$B$28)*(1-EXP(-'DGL 4'!$B$28*D639))</f>
        <v>8861.4010314165498</v>
      </c>
      <c r="M639" s="21">
        <f>(L639+Systeme!$S$17)/Systeme!$S$14</f>
        <v>4.4307005157082751</v>
      </c>
      <c r="O639" s="8">
        <f>('DGL 4'!$P$15/'DGL 4'!$B$26)*(1-EXP(-'DGL 4'!$B$26*D639)) + ('DGL 4'!$P$16/'DGL 4'!$B$27)*(1-EXP(-'DGL 4'!$B$27*D639))+ ('DGL 4'!$P$17/'DGL 4'!$B$28)*(1-EXP(-'DGL 4'!$B$28*D639))</f>
        <v>179898.73960079005</v>
      </c>
      <c r="P639" s="21">
        <f>(O639+Systeme!$AA$17)/Systeme!$AA$14</f>
        <v>89.949369800395033</v>
      </c>
    </row>
    <row r="640" spans="1:16" x14ac:dyDescent="0.25">
      <c r="A640" s="4">
        <f t="shared" si="9"/>
        <v>638</v>
      </c>
      <c r="D640" s="19">
        <f>A640*0.001 *Systeme!$G$4</f>
        <v>63.800000000000004</v>
      </c>
      <c r="F640" s="8">
        <f>('DGL 4'!$P$3/'DGL 4'!$B$26)*(1-EXP(-'DGL 4'!$B$26*D640)) + ('DGL 4'!$P$4/'DGL 4'!$B$27)*(1-EXP(-'DGL 4'!$B$27*D640))+ ('DGL 4'!$P$5/'DGL 4'!$B$28)*(1-EXP(-'DGL 4'!$B$28*D640))</f>
        <v>-198132.15774133758</v>
      </c>
      <c r="G640" s="21">
        <f>(F640+Systeme!$C$17)/Systeme!$C$14</f>
        <v>0.93392112933121096</v>
      </c>
      <c r="I640" s="8">
        <f>('DGL 4'!$P$7/'DGL 4'!$B$26)*(1-EXP(-'DGL 4'!$B$26*D640)) + ('DGL 4'!$P$8/'DGL 4'!$B$27)*(1-EXP(-'DGL 4'!$B$27*D640))+ ('DGL 4'!$P$9/'DGL 4'!$B$28)*(1-EXP(-'DGL 4'!$B$28*D640))</f>
        <v>9322.0056813064439</v>
      </c>
      <c r="J640" s="21">
        <f>(I640+Systeme!$K$17)/Systeme!$K$14</f>
        <v>4.6610028406532216</v>
      </c>
      <c r="L640" s="8">
        <f>('DGL 4'!$P$11/'DGL 4'!$B$26)*(1-EXP(-'DGL 4'!$B$26*D640)) + ('DGL 4'!$P$12/'DGL 4'!$B$27)*(1-EXP(-'DGL 4'!$B$27*D640))+ ('DGL 4'!$P$13/'DGL 4'!$B$28)*(1-EXP(-'DGL 4'!$B$28*D640))</f>
        <v>8823.0085393006739</v>
      </c>
      <c r="M640" s="21">
        <f>(L640+Systeme!$S$17)/Systeme!$S$14</f>
        <v>4.4115042696503366</v>
      </c>
      <c r="O640" s="8">
        <f>('DGL 4'!$P$15/'DGL 4'!$B$26)*(1-EXP(-'DGL 4'!$B$26*D640)) + ('DGL 4'!$P$16/'DGL 4'!$B$27)*(1-EXP(-'DGL 4'!$B$27*D640))+ ('DGL 4'!$P$17/'DGL 4'!$B$28)*(1-EXP(-'DGL 4'!$B$28*D640))</f>
        <v>179987.14352073052</v>
      </c>
      <c r="P640" s="21">
        <f>(O640+Systeme!$AA$17)/Systeme!$AA$14</f>
        <v>89.993571760365256</v>
      </c>
    </row>
    <row r="641" spans="1:16" x14ac:dyDescent="0.25">
      <c r="A641" s="4">
        <f t="shared" si="9"/>
        <v>639</v>
      </c>
      <c r="D641" s="19">
        <f>A641*0.001 *Systeme!$G$4</f>
        <v>63.9</v>
      </c>
      <c r="F641" s="8">
        <f>('DGL 4'!$P$3/'DGL 4'!$B$26)*(1-EXP(-'DGL 4'!$B$26*D641)) + ('DGL 4'!$P$4/'DGL 4'!$B$27)*(1-EXP(-'DGL 4'!$B$27*D641))+ ('DGL 4'!$P$5/'DGL 4'!$B$28)*(1-EXP(-'DGL 4'!$B$28*D641))</f>
        <v>-198141.48770770684</v>
      </c>
      <c r="G641" s="21">
        <f>(F641+Systeme!$C$17)/Systeme!$C$14</f>
        <v>0.92925614614658114</v>
      </c>
      <c r="I641" s="8">
        <f>('DGL 4'!$P$7/'DGL 4'!$B$26)*(1-EXP(-'DGL 4'!$B$26*D641)) + ('DGL 4'!$P$8/'DGL 4'!$B$27)*(1-EXP(-'DGL 4'!$B$27*D641))+ ('DGL 4'!$P$9/'DGL 4'!$B$28)*(1-EXP(-'DGL 4'!$B$28*D641))</f>
        <v>9281.5473127139267</v>
      </c>
      <c r="J641" s="21">
        <f>(I641+Systeme!$K$17)/Systeme!$K$14</f>
        <v>4.6407736563569637</v>
      </c>
      <c r="L641" s="8">
        <f>('DGL 4'!$P$11/'DGL 4'!$B$26)*(1-EXP(-'DGL 4'!$B$26*D641)) + ('DGL 4'!$P$12/'DGL 4'!$B$27)*(1-EXP(-'DGL 4'!$B$27*D641))+ ('DGL 4'!$P$13/'DGL 4'!$B$28)*(1-EXP(-'DGL 4'!$B$28*D641))</f>
        <v>8784.7760873657244</v>
      </c>
      <c r="M641" s="21">
        <f>(L641+Systeme!$S$17)/Systeme!$S$14</f>
        <v>4.3923880436828622</v>
      </c>
      <c r="O641" s="8">
        <f>('DGL 4'!$P$15/'DGL 4'!$B$26)*(1-EXP(-'DGL 4'!$B$26*D641)) + ('DGL 4'!$P$16/'DGL 4'!$B$27)*(1-EXP(-'DGL 4'!$B$27*D641))+ ('DGL 4'!$P$17/'DGL 4'!$B$28)*(1-EXP(-'DGL 4'!$B$28*D641))</f>
        <v>180075.16430762724</v>
      </c>
      <c r="P641" s="21">
        <f>(O641+Systeme!$AA$17)/Systeme!$AA$14</f>
        <v>90.037582153813617</v>
      </c>
    </row>
    <row r="642" spans="1:16" x14ac:dyDescent="0.25">
      <c r="A642" s="4">
        <f t="shared" si="9"/>
        <v>640</v>
      </c>
      <c r="D642" s="19">
        <f>A642*0.001 *Systeme!$G$4</f>
        <v>64</v>
      </c>
      <c r="F642" s="8">
        <f>('DGL 4'!$P$3/'DGL 4'!$B$26)*(1-EXP(-'DGL 4'!$B$26*D642)) + ('DGL 4'!$P$4/'DGL 4'!$B$27)*(1-EXP(-'DGL 4'!$B$27*D642))+ ('DGL 4'!$P$5/'DGL 4'!$B$28)*(1-EXP(-'DGL 4'!$B$28*D642))</f>
        <v>-198150.76501162272</v>
      </c>
      <c r="G642" s="21">
        <f>(F642+Systeme!$C$17)/Systeme!$C$14</f>
        <v>0.92461749418864203</v>
      </c>
      <c r="I642" s="8">
        <f>('DGL 4'!$P$7/'DGL 4'!$B$26)*(1-EXP(-'DGL 4'!$B$26*D642)) + ('DGL 4'!$P$8/'DGL 4'!$B$27)*(1-EXP(-'DGL 4'!$B$27*D642))+ ('DGL 4'!$P$9/'DGL 4'!$B$28)*(1-EXP(-'DGL 4'!$B$28*D642))</f>
        <v>9241.2583736575616</v>
      </c>
      <c r="J642" s="21">
        <f>(I642+Systeme!$K$17)/Systeme!$K$14</f>
        <v>4.620629186828781</v>
      </c>
      <c r="L642" s="8">
        <f>('DGL 4'!$P$11/'DGL 4'!$B$26)*(1-EXP(-'DGL 4'!$B$26*D642)) + ('DGL 4'!$P$12/'DGL 4'!$B$27)*(1-EXP(-'DGL 4'!$B$27*D642))+ ('DGL 4'!$P$13/'DGL 4'!$B$28)*(1-EXP(-'DGL 4'!$B$28*D642))</f>
        <v>8746.7030790290155</v>
      </c>
      <c r="M642" s="21">
        <f>(L642+Systeme!$S$17)/Systeme!$S$14</f>
        <v>4.3733515395145082</v>
      </c>
      <c r="O642" s="8">
        <f>('DGL 4'!$P$15/'DGL 4'!$B$26)*(1-EXP(-'DGL 4'!$B$26*D642)) + ('DGL 4'!$P$16/'DGL 4'!$B$27)*(1-EXP(-'DGL 4'!$B$27*D642))+ ('DGL 4'!$P$17/'DGL 4'!$B$28)*(1-EXP(-'DGL 4'!$B$28*D642))</f>
        <v>180162.8035589362</v>
      </c>
      <c r="P642" s="21">
        <f>(O642+Systeme!$AA$17)/Systeme!$AA$14</f>
        <v>90.081401779468095</v>
      </c>
    </row>
    <row r="643" spans="1:16" x14ac:dyDescent="0.25">
      <c r="A643" s="4">
        <f t="shared" si="9"/>
        <v>641</v>
      </c>
      <c r="D643" s="19">
        <f>A643*0.001 *Systeme!$G$4</f>
        <v>64.099999999999994</v>
      </c>
      <c r="F643" s="8">
        <f>('DGL 4'!$P$3/'DGL 4'!$B$26)*(1-EXP(-'DGL 4'!$B$26*D643)) + ('DGL 4'!$P$4/'DGL 4'!$B$27)*(1-EXP(-'DGL 4'!$B$27*D643))+ ('DGL 4'!$P$5/'DGL 4'!$B$28)*(1-EXP(-'DGL 4'!$B$28*D643))</f>
        <v>-198159.9900088195</v>
      </c>
      <c r="G643" s="21">
        <f>(F643+Systeme!$C$17)/Systeme!$C$14</f>
        <v>0.92000499559025051</v>
      </c>
      <c r="I643" s="8">
        <f>('DGL 4'!$P$7/'DGL 4'!$B$26)*(1-EXP(-'DGL 4'!$B$26*D643)) + ('DGL 4'!$P$8/'DGL 4'!$B$27)*(1-EXP(-'DGL 4'!$B$27*D643))+ ('DGL 4'!$P$9/'DGL 4'!$B$28)*(1-EXP(-'DGL 4'!$B$28*D643))</f>
        <v>9201.1382235502533</v>
      </c>
      <c r="J643" s="21">
        <f>(I643+Systeme!$K$17)/Systeme!$K$14</f>
        <v>4.6005691117751271</v>
      </c>
      <c r="L643" s="8">
        <f>('DGL 4'!$P$11/'DGL 4'!$B$26)*(1-EXP(-'DGL 4'!$B$26*D643)) + ('DGL 4'!$P$12/'DGL 4'!$B$27)*(1-EXP(-'DGL 4'!$B$27*D643))+ ('DGL 4'!$P$13/'DGL 4'!$B$28)*(1-EXP(-'DGL 4'!$B$28*D643))</f>
        <v>8708.7889191150025</v>
      </c>
      <c r="M643" s="21">
        <f>(L643+Systeme!$S$17)/Systeme!$S$14</f>
        <v>4.3543944595575015</v>
      </c>
      <c r="O643" s="8">
        <f>('DGL 4'!$P$15/'DGL 4'!$B$26)*(1-EXP(-'DGL 4'!$B$26*D643)) + ('DGL 4'!$P$16/'DGL 4'!$B$27)*(1-EXP(-'DGL 4'!$B$27*D643))+ ('DGL 4'!$P$17/'DGL 4'!$B$28)*(1-EXP(-'DGL 4'!$B$28*D643))</f>
        <v>180250.0628661543</v>
      </c>
      <c r="P643" s="21">
        <f>(O643+Systeme!$AA$17)/Systeme!$AA$14</f>
        <v>90.125031433077154</v>
      </c>
    </row>
    <row r="644" spans="1:16" x14ac:dyDescent="0.25">
      <c r="A644" s="4">
        <f t="shared" si="9"/>
        <v>642</v>
      </c>
      <c r="D644" s="19">
        <f>A644*0.001 *Systeme!$G$4</f>
        <v>64.2</v>
      </c>
      <c r="F644" s="8">
        <f>('DGL 4'!$P$3/'DGL 4'!$B$26)*(1-EXP(-'DGL 4'!$B$26*D644)) + ('DGL 4'!$P$4/'DGL 4'!$B$27)*(1-EXP(-'DGL 4'!$B$27*D644))+ ('DGL 4'!$P$5/'DGL 4'!$B$28)*(1-EXP(-'DGL 4'!$B$28*D644))</f>
        <v>-198169.16305212854</v>
      </c>
      <c r="G644" s="21">
        <f>(F644+Systeme!$C$17)/Systeme!$C$14</f>
        <v>0.91541847393572973</v>
      </c>
      <c r="I644" s="8">
        <f>('DGL 4'!$P$7/'DGL 4'!$B$26)*(1-EXP(-'DGL 4'!$B$26*D644)) + ('DGL 4'!$P$8/'DGL 4'!$B$27)*(1-EXP(-'DGL 4'!$B$27*D644))+ ('DGL 4'!$P$9/'DGL 4'!$B$28)*(1-EXP(-'DGL 4'!$B$28*D644))</f>
        <v>9161.1862234323053</v>
      </c>
      <c r="J644" s="21">
        <f>(I644+Systeme!$K$17)/Systeme!$K$14</f>
        <v>4.5805931117161522</v>
      </c>
      <c r="L644" s="8">
        <f>('DGL 4'!$P$11/'DGL 4'!$B$26)*(1-EXP(-'DGL 4'!$B$26*D644)) + ('DGL 4'!$P$12/'DGL 4'!$B$27)*(1-EXP(-'DGL 4'!$B$27*D644))+ ('DGL 4'!$P$13/'DGL 4'!$B$28)*(1-EXP(-'DGL 4'!$B$28*D644))</f>
        <v>8671.0330138623831</v>
      </c>
      <c r="M644" s="21">
        <f>(L644+Systeme!$S$17)/Systeme!$S$14</f>
        <v>4.3355165069311914</v>
      </c>
      <c r="O644" s="8">
        <f>('DGL 4'!$P$15/'DGL 4'!$B$26)*(1-EXP(-'DGL 4'!$B$26*D644)) + ('DGL 4'!$P$16/'DGL 4'!$B$27)*(1-EXP(-'DGL 4'!$B$27*D644))+ ('DGL 4'!$P$17/'DGL 4'!$B$28)*(1-EXP(-'DGL 4'!$B$28*D644))</f>
        <v>180336.94381483388</v>
      </c>
      <c r="P644" s="21">
        <f>(O644+Systeme!$AA$17)/Systeme!$AA$14</f>
        <v>90.168471907416944</v>
      </c>
    </row>
    <row r="645" spans="1:16" x14ac:dyDescent="0.25">
      <c r="A645" s="4">
        <f t="shared" ref="A645:A708" si="10">A644+1</f>
        <v>643</v>
      </c>
      <c r="D645" s="19">
        <f>A645*0.001 *Systeme!$G$4</f>
        <v>64.3</v>
      </c>
      <c r="F645" s="8">
        <f>('DGL 4'!$P$3/'DGL 4'!$B$26)*(1-EXP(-'DGL 4'!$B$26*D645)) + ('DGL 4'!$P$4/'DGL 4'!$B$27)*(1-EXP(-'DGL 4'!$B$27*D645))+ ('DGL 4'!$P$5/'DGL 4'!$B$28)*(1-EXP(-'DGL 4'!$B$28*D645))</f>
        <v>-198178.28449150533</v>
      </c>
      <c r="G645" s="21">
        <f>(F645+Systeme!$C$17)/Systeme!$C$14</f>
        <v>0.91085775424733584</v>
      </c>
      <c r="I645" s="8">
        <f>('DGL 4'!$P$7/'DGL 4'!$B$26)*(1-EXP(-'DGL 4'!$B$26*D645)) + ('DGL 4'!$P$8/'DGL 4'!$B$27)*(1-EXP(-'DGL 4'!$B$27*D645))+ ('DGL 4'!$P$9/'DGL 4'!$B$28)*(1-EXP(-'DGL 4'!$B$28*D645))</f>
        <v>9121.4017359775607</v>
      </c>
      <c r="J645" s="21">
        <f>(I645+Systeme!$K$17)/Systeme!$K$14</f>
        <v>4.5607008679887802</v>
      </c>
      <c r="L645" s="8">
        <f>('DGL 4'!$P$11/'DGL 4'!$B$26)*(1-EXP(-'DGL 4'!$B$26*D645)) + ('DGL 4'!$P$12/'DGL 4'!$B$27)*(1-EXP(-'DGL 4'!$B$27*D645))+ ('DGL 4'!$P$13/'DGL 4'!$B$28)*(1-EXP(-'DGL 4'!$B$28*D645))</f>
        <v>8633.4347709314898</v>
      </c>
      <c r="M645" s="21">
        <f>(L645+Systeme!$S$17)/Systeme!$S$14</f>
        <v>4.3167173854657452</v>
      </c>
      <c r="O645" s="8">
        <f>('DGL 4'!$P$15/'DGL 4'!$B$26)*(1-EXP(-'DGL 4'!$B$26*D645)) + ('DGL 4'!$P$16/'DGL 4'!$B$27)*(1-EXP(-'DGL 4'!$B$27*D645))+ ('DGL 4'!$P$17/'DGL 4'!$B$28)*(1-EXP(-'DGL 4'!$B$28*D645))</f>
        <v>180423.44798459634</v>
      </c>
      <c r="P645" s="21">
        <f>(O645+Systeme!$AA$17)/Systeme!$AA$14</f>
        <v>90.211723992298161</v>
      </c>
    </row>
    <row r="646" spans="1:16" x14ac:dyDescent="0.25">
      <c r="A646" s="4">
        <f t="shared" si="10"/>
        <v>644</v>
      </c>
      <c r="D646" s="19">
        <f>A646*0.001 *Systeme!$G$4</f>
        <v>64.400000000000006</v>
      </c>
      <c r="F646" s="8">
        <f>('DGL 4'!$P$3/'DGL 4'!$B$26)*(1-EXP(-'DGL 4'!$B$26*D646)) + ('DGL 4'!$P$4/'DGL 4'!$B$27)*(1-EXP(-'DGL 4'!$B$27*D646))+ ('DGL 4'!$P$5/'DGL 4'!$B$28)*(1-EXP(-'DGL 4'!$B$28*D646))</f>
        <v>-198187.35467405661</v>
      </c>
      <c r="G646" s="21">
        <f>(F646+Systeme!$C$17)/Systeme!$C$14</f>
        <v>0.9063226629716955</v>
      </c>
      <c r="I646" s="8">
        <f>('DGL 4'!$P$7/'DGL 4'!$B$26)*(1-EXP(-'DGL 4'!$B$26*D646)) + ('DGL 4'!$P$8/'DGL 4'!$B$27)*(1-EXP(-'DGL 4'!$B$27*D646))+ ('DGL 4'!$P$9/'DGL 4'!$B$28)*(1-EXP(-'DGL 4'!$B$28*D646))</f>
        <v>9081.7841254991363</v>
      </c>
      <c r="J646" s="21">
        <f>(I646+Systeme!$K$17)/Systeme!$K$14</f>
        <v>4.5408920627495686</v>
      </c>
      <c r="L646" s="8">
        <f>('DGL 4'!$P$11/'DGL 4'!$B$26)*(1-EXP(-'DGL 4'!$B$26*D646)) + ('DGL 4'!$P$12/'DGL 4'!$B$27)*(1-EXP(-'DGL 4'!$B$27*D646))+ ('DGL 4'!$P$13/'DGL 4'!$B$28)*(1-EXP(-'DGL 4'!$B$28*D646))</f>
        <v>8595.9935994108091</v>
      </c>
      <c r="M646" s="21">
        <f>(L646+Systeme!$S$17)/Systeme!$S$14</f>
        <v>4.2979967997054045</v>
      </c>
      <c r="O646" s="8">
        <f>('DGL 4'!$P$15/'DGL 4'!$B$26)*(1-EXP(-'DGL 4'!$B$26*D646)) + ('DGL 4'!$P$16/'DGL 4'!$B$27)*(1-EXP(-'DGL 4'!$B$27*D646))+ ('DGL 4'!$P$17/'DGL 4'!$B$28)*(1-EXP(-'DGL 4'!$B$28*D646))</f>
        <v>180509.57694914672</v>
      </c>
      <c r="P646" s="21">
        <f>(O646+Systeme!$AA$17)/Systeme!$AA$14</f>
        <v>90.25478847457336</v>
      </c>
    </row>
    <row r="647" spans="1:16" x14ac:dyDescent="0.25">
      <c r="A647" s="4">
        <f t="shared" si="10"/>
        <v>645</v>
      </c>
      <c r="D647" s="19">
        <f>A647*0.001 *Systeme!$G$4</f>
        <v>64.5</v>
      </c>
      <c r="F647" s="8">
        <f>('DGL 4'!$P$3/'DGL 4'!$B$26)*(1-EXP(-'DGL 4'!$B$26*D647)) + ('DGL 4'!$P$4/'DGL 4'!$B$27)*(1-EXP(-'DGL 4'!$B$27*D647))+ ('DGL 4'!$P$5/'DGL 4'!$B$28)*(1-EXP(-'DGL 4'!$B$28*D647))</f>
        <v>-198196.37394406708</v>
      </c>
      <c r="G647" s="21">
        <f>(F647+Systeme!$C$17)/Systeme!$C$14</f>
        <v>0.90181302796646201</v>
      </c>
      <c r="I647" s="8">
        <f>('DGL 4'!$P$7/'DGL 4'!$B$26)*(1-EXP(-'DGL 4'!$B$26*D647)) + ('DGL 4'!$P$8/'DGL 4'!$B$27)*(1-EXP(-'DGL 4'!$B$27*D647))+ ('DGL 4'!$P$9/'DGL 4'!$B$28)*(1-EXP(-'DGL 4'!$B$28*D647))</f>
        <v>9042.3327579551551</v>
      </c>
      <c r="J647" s="21">
        <f>(I647+Systeme!$K$17)/Systeme!$K$14</f>
        <v>4.5211663789775773</v>
      </c>
      <c r="L647" s="8">
        <f>('DGL 4'!$P$11/'DGL 4'!$B$26)*(1-EXP(-'DGL 4'!$B$26*D647)) + ('DGL 4'!$P$12/'DGL 4'!$B$27)*(1-EXP(-'DGL 4'!$B$27*D647))+ ('DGL 4'!$P$13/'DGL 4'!$B$28)*(1-EXP(-'DGL 4'!$B$28*D647))</f>
        <v>8558.708909824054</v>
      </c>
      <c r="M647" s="21">
        <f>(L647+Systeme!$S$17)/Systeme!$S$14</f>
        <v>4.2793544549120268</v>
      </c>
      <c r="O647" s="8">
        <f>('DGL 4'!$P$15/'DGL 4'!$B$26)*(1-EXP(-'DGL 4'!$B$26*D647)) + ('DGL 4'!$P$16/'DGL 4'!$B$27)*(1-EXP(-'DGL 4'!$B$27*D647))+ ('DGL 4'!$P$17/'DGL 4'!$B$28)*(1-EXP(-'DGL 4'!$B$28*D647))</f>
        <v>180595.3322762879</v>
      </c>
      <c r="P647" s="21">
        <f>(O647+Systeme!$AA$17)/Systeme!$AA$14</f>
        <v>90.297666138143953</v>
      </c>
    </row>
    <row r="648" spans="1:16" x14ac:dyDescent="0.25">
      <c r="A648" s="4">
        <f t="shared" si="10"/>
        <v>646</v>
      </c>
      <c r="D648" s="19">
        <f>A648*0.001 *Systeme!$G$4</f>
        <v>64.600000000000009</v>
      </c>
      <c r="F648" s="8">
        <f>('DGL 4'!$P$3/'DGL 4'!$B$26)*(1-EXP(-'DGL 4'!$B$26*D648)) + ('DGL 4'!$P$4/'DGL 4'!$B$27)*(1-EXP(-'DGL 4'!$B$27*D648))+ ('DGL 4'!$P$5/'DGL 4'!$B$28)*(1-EXP(-'DGL 4'!$B$28*D648))</f>
        <v>-198205.34264302574</v>
      </c>
      <c r="G648" s="21">
        <f>(F648+Systeme!$C$17)/Systeme!$C$14</f>
        <v>0.89732867848713072</v>
      </c>
      <c r="I648" s="8">
        <f>('DGL 4'!$P$7/'DGL 4'!$B$26)*(1-EXP(-'DGL 4'!$B$26*D648)) + ('DGL 4'!$P$8/'DGL 4'!$B$27)*(1-EXP(-'DGL 4'!$B$27*D648))+ ('DGL 4'!$P$9/'DGL 4'!$B$28)*(1-EXP(-'DGL 4'!$B$28*D648))</f>
        <v>9003.0470009541605</v>
      </c>
      <c r="J648" s="21">
        <f>(I648+Systeme!$K$17)/Systeme!$K$14</f>
        <v>4.5015235004770799</v>
      </c>
      <c r="L648" s="8">
        <f>('DGL 4'!$P$11/'DGL 4'!$B$26)*(1-EXP(-'DGL 4'!$B$26*D648)) + ('DGL 4'!$P$12/'DGL 4'!$B$27)*(1-EXP(-'DGL 4'!$B$27*D648))+ ('DGL 4'!$P$13/'DGL 4'!$B$28)*(1-EXP(-'DGL 4'!$B$28*D648))</f>
        <v>8521.5801141363627</v>
      </c>
      <c r="M648" s="21">
        <f>(L648+Systeme!$S$17)/Systeme!$S$14</f>
        <v>4.2607900570681814</v>
      </c>
      <c r="O648" s="8">
        <f>('DGL 4'!$P$15/'DGL 4'!$B$26)*(1-EXP(-'DGL 4'!$B$26*D648)) + ('DGL 4'!$P$16/'DGL 4'!$B$27)*(1-EXP(-'DGL 4'!$B$27*D648))+ ('DGL 4'!$P$17/'DGL 4'!$B$28)*(1-EXP(-'DGL 4'!$B$28*D648))</f>
        <v>180680.71552793527</v>
      </c>
      <c r="P648" s="21">
        <f>(O648+Systeme!$AA$17)/Systeme!$AA$14</f>
        <v>90.340357763967631</v>
      </c>
    </row>
    <row r="649" spans="1:16" x14ac:dyDescent="0.25">
      <c r="A649" s="4">
        <f t="shared" si="10"/>
        <v>647</v>
      </c>
      <c r="D649" s="19">
        <f>A649*0.001 *Systeme!$G$4</f>
        <v>64.7</v>
      </c>
      <c r="F649" s="8">
        <f>('DGL 4'!$P$3/'DGL 4'!$B$26)*(1-EXP(-'DGL 4'!$B$26*D649)) + ('DGL 4'!$P$4/'DGL 4'!$B$27)*(1-EXP(-'DGL 4'!$B$27*D649))+ ('DGL 4'!$P$5/'DGL 4'!$B$28)*(1-EXP(-'DGL 4'!$B$28*D649))</f>
        <v>-198214.26110965217</v>
      </c>
      <c r="G649" s="21">
        <f>(F649+Systeme!$C$17)/Systeme!$C$14</f>
        <v>0.89286944517391387</v>
      </c>
      <c r="I649" s="8">
        <f>('DGL 4'!$P$7/'DGL 4'!$B$26)*(1-EXP(-'DGL 4'!$B$26*D649)) + ('DGL 4'!$P$8/'DGL 4'!$B$27)*(1-EXP(-'DGL 4'!$B$27*D649))+ ('DGL 4'!$P$9/'DGL 4'!$B$28)*(1-EXP(-'DGL 4'!$B$28*D649))</f>
        <v>8963.9262237604707</v>
      </c>
      <c r="J649" s="21">
        <f>(I649+Systeme!$K$17)/Systeme!$K$14</f>
        <v>4.4819631118802352</v>
      </c>
      <c r="L649" s="8">
        <f>('DGL 4'!$P$11/'DGL 4'!$B$26)*(1-EXP(-'DGL 4'!$B$26*D649)) + ('DGL 4'!$P$12/'DGL 4'!$B$27)*(1-EXP(-'DGL 4'!$B$27*D649))+ ('DGL 4'!$P$13/'DGL 4'!$B$28)*(1-EXP(-'DGL 4'!$B$28*D649))</f>
        <v>8484.606625761051</v>
      </c>
      <c r="M649" s="21">
        <f>(L649+Systeme!$S$17)/Systeme!$S$14</f>
        <v>4.2423033128805256</v>
      </c>
      <c r="O649" s="8">
        <f>('DGL 4'!$P$15/'DGL 4'!$B$26)*(1-EXP(-'DGL 4'!$B$26*D649)) + ('DGL 4'!$P$16/'DGL 4'!$B$27)*(1-EXP(-'DGL 4'!$B$27*D649))+ ('DGL 4'!$P$17/'DGL 4'!$B$28)*(1-EXP(-'DGL 4'!$B$28*D649))</f>
        <v>180765.72826013077</v>
      </c>
      <c r="P649" s="21">
        <f>(O649+Systeme!$AA$17)/Systeme!$AA$14</f>
        <v>90.382864130065386</v>
      </c>
    </row>
    <row r="650" spans="1:16" x14ac:dyDescent="0.25">
      <c r="A650" s="4">
        <f t="shared" si="10"/>
        <v>648</v>
      </c>
      <c r="D650" s="19">
        <f>A650*0.001 *Systeme!$G$4</f>
        <v>64.8</v>
      </c>
      <c r="F650" s="8">
        <f>('DGL 4'!$P$3/'DGL 4'!$B$26)*(1-EXP(-'DGL 4'!$B$26*D650)) + ('DGL 4'!$P$4/'DGL 4'!$B$27)*(1-EXP(-'DGL 4'!$B$27*D650))+ ('DGL 4'!$P$5/'DGL 4'!$B$28)*(1-EXP(-'DGL 4'!$B$28*D650))</f>
        <v>-198223.12967992251</v>
      </c>
      <c r="G650" s="21">
        <f>(F650+Systeme!$C$17)/Systeme!$C$14</f>
        <v>0.88843516003874534</v>
      </c>
      <c r="I650" s="8">
        <f>('DGL 4'!$P$7/'DGL 4'!$B$26)*(1-EXP(-'DGL 4'!$B$26*D650)) + ('DGL 4'!$P$8/'DGL 4'!$B$27)*(1-EXP(-'DGL 4'!$B$27*D650))+ ('DGL 4'!$P$9/'DGL 4'!$B$28)*(1-EXP(-'DGL 4'!$B$28*D650))</f>
        <v>8924.9697972994763</v>
      </c>
      <c r="J650" s="21">
        <f>(I650+Systeme!$K$17)/Systeme!$K$14</f>
        <v>4.4624848986497385</v>
      </c>
      <c r="L650" s="8">
        <f>('DGL 4'!$P$11/'DGL 4'!$B$26)*(1-EXP(-'DGL 4'!$B$26*D650)) + ('DGL 4'!$P$12/'DGL 4'!$B$27)*(1-EXP(-'DGL 4'!$B$27*D650))+ ('DGL 4'!$P$13/'DGL 4'!$B$28)*(1-EXP(-'DGL 4'!$B$28*D650))</f>
        <v>8447.7878595655202</v>
      </c>
      <c r="M650" s="21">
        <f>(L650+Systeme!$S$17)/Systeme!$S$14</f>
        <v>4.2238939297827605</v>
      </c>
      <c r="O650" s="8">
        <f>('DGL 4'!$P$15/'DGL 4'!$B$26)*(1-EXP(-'DGL 4'!$B$26*D650)) + ('DGL 4'!$P$16/'DGL 4'!$B$27)*(1-EXP(-'DGL 4'!$B$27*D650))+ ('DGL 4'!$P$17/'DGL 4'!$B$28)*(1-EXP(-'DGL 4'!$B$28*D650))</f>
        <v>180850.37202305757</v>
      </c>
      <c r="P650" s="21">
        <f>(O650+Systeme!$AA$17)/Systeme!$AA$14</f>
        <v>90.42518601152878</v>
      </c>
    </row>
    <row r="651" spans="1:16" x14ac:dyDescent="0.25">
      <c r="A651" s="4">
        <f t="shared" si="10"/>
        <v>649</v>
      </c>
      <c r="D651" s="19">
        <f>A651*0.001 *Systeme!$G$4</f>
        <v>64.900000000000006</v>
      </c>
      <c r="F651" s="8">
        <f>('DGL 4'!$P$3/'DGL 4'!$B$26)*(1-EXP(-'DGL 4'!$B$26*D651)) + ('DGL 4'!$P$4/'DGL 4'!$B$27)*(1-EXP(-'DGL 4'!$B$27*D651))+ ('DGL 4'!$P$5/'DGL 4'!$B$28)*(1-EXP(-'DGL 4'!$B$28*D651))</f>
        <v>-198231.94868709476</v>
      </c>
      <c r="G651" s="21">
        <f>(F651+Systeme!$C$17)/Systeme!$C$14</f>
        <v>0.88402565645262077</v>
      </c>
      <c r="I651" s="8">
        <f>('DGL 4'!$P$7/'DGL 4'!$B$26)*(1-EXP(-'DGL 4'!$B$26*D651)) + ('DGL 4'!$P$8/'DGL 4'!$B$27)*(1-EXP(-'DGL 4'!$B$27*D651))+ ('DGL 4'!$P$9/'DGL 4'!$B$28)*(1-EXP(-'DGL 4'!$B$28*D651))</f>
        <v>8886.1770941625582</v>
      </c>
      <c r="J651" s="21">
        <f>(I651+Systeme!$K$17)/Systeme!$K$14</f>
        <v>4.4430885470812793</v>
      </c>
      <c r="L651" s="8">
        <f>('DGL 4'!$P$11/'DGL 4'!$B$26)*(1-EXP(-'DGL 4'!$B$26*D651)) + ('DGL 4'!$P$12/'DGL 4'!$B$27)*(1-EXP(-'DGL 4'!$B$27*D651))+ ('DGL 4'!$P$13/'DGL 4'!$B$28)*(1-EXP(-'DGL 4'!$B$28*D651))</f>
        <v>8411.1232318774855</v>
      </c>
      <c r="M651" s="21">
        <f>(L651+Systeme!$S$17)/Systeme!$S$14</f>
        <v>4.205561615938743</v>
      </c>
      <c r="O651" s="8">
        <f>('DGL 4'!$P$15/'DGL 4'!$B$26)*(1-EXP(-'DGL 4'!$B$26*D651)) + ('DGL 4'!$P$16/'DGL 4'!$B$27)*(1-EXP(-'DGL 4'!$B$27*D651))+ ('DGL 4'!$P$17/'DGL 4'!$B$28)*(1-EXP(-'DGL 4'!$B$28*D651))</f>
        <v>180934.64836105474</v>
      </c>
      <c r="P651" s="21">
        <f>(O651+Systeme!$AA$17)/Systeme!$AA$14</f>
        <v>90.46732418052737</v>
      </c>
    </row>
    <row r="652" spans="1:16" x14ac:dyDescent="0.25">
      <c r="A652" s="4">
        <f t="shared" si="10"/>
        <v>650</v>
      </c>
      <c r="D652" s="19">
        <f>A652*0.001 *Systeme!$G$4</f>
        <v>65</v>
      </c>
      <c r="F652" s="8">
        <f>('DGL 4'!$P$3/'DGL 4'!$B$26)*(1-EXP(-'DGL 4'!$B$26*D652)) + ('DGL 4'!$P$4/'DGL 4'!$B$27)*(1-EXP(-'DGL 4'!$B$27*D652))+ ('DGL 4'!$P$5/'DGL 4'!$B$28)*(1-EXP(-'DGL 4'!$B$28*D652))</f>
        <v>-198240.71846173459</v>
      </c>
      <c r="G652" s="21">
        <f>(F652+Systeme!$C$17)/Systeme!$C$14</f>
        <v>0.87964076913270406</v>
      </c>
      <c r="I652" s="8">
        <f>('DGL 4'!$P$7/'DGL 4'!$B$26)*(1-EXP(-'DGL 4'!$B$26*D652)) + ('DGL 4'!$P$8/'DGL 4'!$B$27)*(1-EXP(-'DGL 4'!$B$27*D652))+ ('DGL 4'!$P$9/'DGL 4'!$B$28)*(1-EXP(-'DGL 4'!$B$28*D652))</f>
        <v>8847.5474886119482</v>
      </c>
      <c r="J652" s="21">
        <f>(I652+Systeme!$K$17)/Systeme!$K$14</f>
        <v>4.4237737443059739</v>
      </c>
      <c r="L652" s="8">
        <f>('DGL 4'!$P$11/'DGL 4'!$B$26)*(1-EXP(-'DGL 4'!$B$26*D652)) + ('DGL 4'!$P$12/'DGL 4'!$B$27)*(1-EXP(-'DGL 4'!$B$27*D652))+ ('DGL 4'!$P$13/'DGL 4'!$B$28)*(1-EXP(-'DGL 4'!$B$28*D652))</f>
        <v>8374.6121604909131</v>
      </c>
      <c r="M652" s="21">
        <f>(L652+Systeme!$S$17)/Systeme!$S$14</f>
        <v>4.1873060802454569</v>
      </c>
      <c r="O652" s="8">
        <f>('DGL 4'!$P$15/'DGL 4'!$B$26)*(1-EXP(-'DGL 4'!$B$26*D652)) + ('DGL 4'!$P$16/'DGL 4'!$B$27)*(1-EXP(-'DGL 4'!$B$27*D652))+ ('DGL 4'!$P$17/'DGL 4'!$B$28)*(1-EXP(-'DGL 4'!$B$28*D652))</f>
        <v>181018.55881263176</v>
      </c>
      <c r="P652" s="21">
        <f>(O652+Systeme!$AA$17)/Systeme!$AA$14</f>
        <v>90.509279406315883</v>
      </c>
    </row>
    <row r="653" spans="1:16" x14ac:dyDescent="0.25">
      <c r="A653" s="4">
        <f t="shared" si="10"/>
        <v>651</v>
      </c>
      <c r="D653" s="19">
        <f>A653*0.001 *Systeme!$G$4</f>
        <v>65.100000000000009</v>
      </c>
      <c r="F653" s="8">
        <f>('DGL 4'!$P$3/'DGL 4'!$B$26)*(1-EXP(-'DGL 4'!$B$26*D653)) + ('DGL 4'!$P$4/'DGL 4'!$B$27)*(1-EXP(-'DGL 4'!$B$27*D653))+ ('DGL 4'!$P$5/'DGL 4'!$B$28)*(1-EXP(-'DGL 4'!$B$28*D653))</f>
        <v>-198249.43933174014</v>
      </c>
      <c r="G653" s="21">
        <f>(F653+Systeme!$C$17)/Systeme!$C$14</f>
        <v>0.87528033412992956</v>
      </c>
      <c r="I653" s="8">
        <f>('DGL 4'!$P$7/'DGL 4'!$B$26)*(1-EXP(-'DGL 4'!$B$26*D653)) + ('DGL 4'!$P$8/'DGL 4'!$B$27)*(1-EXP(-'DGL 4'!$B$27*D653))+ ('DGL 4'!$P$9/'DGL 4'!$B$28)*(1-EXP(-'DGL 4'!$B$28*D653))</f>
        <v>8809.0803565854148</v>
      </c>
      <c r="J653" s="21">
        <f>(I653+Systeme!$K$17)/Systeme!$K$14</f>
        <v>4.4045401782927076</v>
      </c>
      <c r="L653" s="8">
        <f>('DGL 4'!$P$11/'DGL 4'!$B$26)*(1-EXP(-'DGL 4'!$B$26*D653)) + ('DGL 4'!$P$12/'DGL 4'!$B$27)*(1-EXP(-'DGL 4'!$B$27*D653))+ ('DGL 4'!$P$13/'DGL 4'!$B$28)*(1-EXP(-'DGL 4'!$B$28*D653))</f>
        <v>8338.2540646714624</v>
      </c>
      <c r="M653" s="21">
        <f>(L653+Systeme!$S$17)/Systeme!$S$14</f>
        <v>4.169127032335731</v>
      </c>
      <c r="O653" s="8">
        <f>('DGL 4'!$P$15/'DGL 4'!$B$26)*(1-EXP(-'DGL 4'!$B$26*D653)) + ('DGL 4'!$P$16/'DGL 4'!$B$27)*(1-EXP(-'DGL 4'!$B$27*D653))+ ('DGL 4'!$P$17/'DGL 4'!$B$28)*(1-EXP(-'DGL 4'!$B$28*D653))</f>
        <v>181102.10491048332</v>
      </c>
      <c r="P653" s="21">
        <f>(O653+Systeme!$AA$17)/Systeme!$AA$14</f>
        <v>90.55105245524166</v>
      </c>
    </row>
    <row r="654" spans="1:16" x14ac:dyDescent="0.25">
      <c r="A654" s="4">
        <f t="shared" si="10"/>
        <v>652</v>
      </c>
      <c r="D654" s="19">
        <f>A654*0.001 *Systeme!$G$4</f>
        <v>65.2</v>
      </c>
      <c r="F654" s="8">
        <f>('DGL 4'!$P$3/'DGL 4'!$B$26)*(1-EXP(-'DGL 4'!$B$26*D654)) + ('DGL 4'!$P$4/'DGL 4'!$B$27)*(1-EXP(-'DGL 4'!$B$27*D654))+ ('DGL 4'!$P$5/'DGL 4'!$B$28)*(1-EXP(-'DGL 4'!$B$28*D654))</f>
        <v>-198258.11162236723</v>
      </c>
      <c r="G654" s="21">
        <f>(F654+Systeme!$C$17)/Systeme!$C$14</f>
        <v>0.87094418881638558</v>
      </c>
      <c r="I654" s="8">
        <f>('DGL 4'!$P$7/'DGL 4'!$B$26)*(1-EXP(-'DGL 4'!$B$26*D654)) + ('DGL 4'!$P$8/'DGL 4'!$B$27)*(1-EXP(-'DGL 4'!$B$27*D654))+ ('DGL 4'!$P$9/'DGL 4'!$B$28)*(1-EXP(-'DGL 4'!$B$28*D654))</f>
        <v>8770.7750757009198</v>
      </c>
      <c r="J654" s="21">
        <f>(I654+Systeme!$K$17)/Systeme!$K$14</f>
        <v>4.3853875378504599</v>
      </c>
      <c r="L654" s="8">
        <f>('DGL 4'!$P$11/'DGL 4'!$B$26)*(1-EXP(-'DGL 4'!$B$26*D654)) + ('DGL 4'!$P$12/'DGL 4'!$B$27)*(1-EXP(-'DGL 4'!$B$27*D654))+ ('DGL 4'!$P$13/'DGL 4'!$B$28)*(1-EXP(-'DGL 4'!$B$28*D654))</f>
        <v>8302.0483651624527</v>
      </c>
      <c r="M654" s="21">
        <f>(L654+Systeme!$S$17)/Systeme!$S$14</f>
        <v>4.1510241825812262</v>
      </c>
      <c r="O654" s="8">
        <f>('DGL 4'!$P$15/'DGL 4'!$B$26)*(1-EXP(-'DGL 4'!$B$26*D654)) + ('DGL 4'!$P$16/'DGL 4'!$B$27)*(1-EXP(-'DGL 4'!$B$27*D654))+ ('DGL 4'!$P$17/'DGL 4'!$B$28)*(1-EXP(-'DGL 4'!$B$28*D654))</f>
        <v>181185.28818150389</v>
      </c>
      <c r="P654" s="21">
        <f>(O654+Systeme!$AA$17)/Systeme!$AA$14</f>
        <v>90.592644090751946</v>
      </c>
    </row>
    <row r="655" spans="1:16" x14ac:dyDescent="0.25">
      <c r="A655" s="4">
        <f t="shared" si="10"/>
        <v>653</v>
      </c>
      <c r="D655" s="19">
        <f>A655*0.001 *Systeme!$G$4</f>
        <v>65.3</v>
      </c>
      <c r="F655" s="8">
        <f>('DGL 4'!$P$3/'DGL 4'!$B$26)*(1-EXP(-'DGL 4'!$B$26*D655)) + ('DGL 4'!$P$4/'DGL 4'!$B$27)*(1-EXP(-'DGL 4'!$B$27*D655))+ ('DGL 4'!$P$5/'DGL 4'!$B$28)*(1-EXP(-'DGL 4'!$B$28*D655))</f>
        <v>-198266.73565625347</v>
      </c>
      <c r="G655" s="21">
        <f>(F655+Systeme!$C$17)/Systeme!$C$14</f>
        <v>0.86663217187326513</v>
      </c>
      <c r="I655" s="8">
        <f>('DGL 4'!$P$7/'DGL 4'!$B$26)*(1-EXP(-'DGL 4'!$B$26*D655)) + ('DGL 4'!$P$8/'DGL 4'!$B$27)*(1-EXP(-'DGL 4'!$B$27*D655))+ ('DGL 4'!$P$9/'DGL 4'!$B$28)*(1-EXP(-'DGL 4'!$B$28*D655))</f>
        <v>8732.6310252609546</v>
      </c>
      <c r="J655" s="21">
        <f>(I655+Systeme!$K$17)/Systeme!$K$14</f>
        <v>4.3663155126304769</v>
      </c>
      <c r="L655" s="8">
        <f>('DGL 4'!$P$11/'DGL 4'!$B$26)*(1-EXP(-'DGL 4'!$B$26*D655)) + ('DGL 4'!$P$12/'DGL 4'!$B$27)*(1-EXP(-'DGL 4'!$B$27*D655))+ ('DGL 4'!$P$13/'DGL 4'!$B$28)*(1-EXP(-'DGL 4'!$B$28*D655))</f>
        <v>8265.9944841899269</v>
      </c>
      <c r="M655" s="21">
        <f>(L655+Systeme!$S$17)/Systeme!$S$14</f>
        <v>4.1329972420949632</v>
      </c>
      <c r="O655" s="8">
        <f>('DGL 4'!$P$15/'DGL 4'!$B$26)*(1-EXP(-'DGL 4'!$B$26*D655)) + ('DGL 4'!$P$16/'DGL 4'!$B$27)*(1-EXP(-'DGL 4'!$B$27*D655))+ ('DGL 4'!$P$17/'DGL 4'!$B$28)*(1-EXP(-'DGL 4'!$B$28*D655))</f>
        <v>181268.11014680262</v>
      </c>
      <c r="P655" s="21">
        <f>(O655+Systeme!$AA$17)/Systeme!$AA$14</f>
        <v>90.634055073401314</v>
      </c>
    </row>
    <row r="656" spans="1:16" x14ac:dyDescent="0.25">
      <c r="A656" s="4">
        <f t="shared" si="10"/>
        <v>654</v>
      </c>
      <c r="D656" s="19">
        <f>A656*0.001 *Systeme!$G$4</f>
        <v>65.400000000000006</v>
      </c>
      <c r="F656" s="8">
        <f>('DGL 4'!$P$3/'DGL 4'!$B$26)*(1-EXP(-'DGL 4'!$B$26*D656)) + ('DGL 4'!$P$4/'DGL 4'!$B$27)*(1-EXP(-'DGL 4'!$B$27*D656))+ ('DGL 4'!$P$5/'DGL 4'!$B$28)*(1-EXP(-'DGL 4'!$B$28*D656))</f>
        <v>-198275.31175344318</v>
      </c>
      <c r="G656" s="21">
        <f>(F656+Systeme!$C$17)/Systeme!$C$14</f>
        <v>0.86234412327840981</v>
      </c>
      <c r="I656" s="8">
        <f>('DGL 4'!$P$7/'DGL 4'!$B$26)*(1-EXP(-'DGL 4'!$B$26*D656)) + ('DGL 4'!$P$8/'DGL 4'!$B$27)*(1-EXP(-'DGL 4'!$B$27*D656))+ ('DGL 4'!$P$9/'DGL 4'!$B$28)*(1-EXP(-'DGL 4'!$B$28*D656))</f>
        <v>8694.6475862567604</v>
      </c>
      <c r="J656" s="21">
        <f>(I656+Systeme!$K$17)/Systeme!$K$14</f>
        <v>4.3473237931283801</v>
      </c>
      <c r="L656" s="8">
        <f>('DGL 4'!$P$11/'DGL 4'!$B$26)*(1-EXP(-'DGL 4'!$B$26*D656)) + ('DGL 4'!$P$12/'DGL 4'!$B$27)*(1-EXP(-'DGL 4'!$B$27*D656))+ ('DGL 4'!$P$13/'DGL 4'!$B$28)*(1-EXP(-'DGL 4'!$B$28*D656))</f>
        <v>8230.0918454681814</v>
      </c>
      <c r="M656" s="21">
        <f>(L656+Systeme!$S$17)/Systeme!$S$14</f>
        <v>4.1150459227340903</v>
      </c>
      <c r="O656" s="8">
        <f>('DGL 4'!$P$15/'DGL 4'!$B$26)*(1-EXP(-'DGL 4'!$B$26*D656)) + ('DGL 4'!$P$16/'DGL 4'!$B$27)*(1-EXP(-'DGL 4'!$B$27*D656))+ ('DGL 4'!$P$17/'DGL 4'!$B$28)*(1-EXP(-'DGL 4'!$B$28*D656))</f>
        <v>181350.57232171835</v>
      </c>
      <c r="P656" s="21">
        <f>(O656+Systeme!$AA$17)/Systeme!$AA$14</f>
        <v>90.675286160859173</v>
      </c>
    </row>
    <row r="657" spans="1:16" x14ac:dyDescent="0.25">
      <c r="A657" s="4">
        <f t="shared" si="10"/>
        <v>655</v>
      </c>
      <c r="D657" s="19">
        <f>A657*0.001 *Systeme!$G$4</f>
        <v>65.5</v>
      </c>
      <c r="F657" s="8">
        <f>('DGL 4'!$P$3/'DGL 4'!$B$26)*(1-EXP(-'DGL 4'!$B$26*D657)) + ('DGL 4'!$P$4/'DGL 4'!$B$27)*(1-EXP(-'DGL 4'!$B$27*D657))+ ('DGL 4'!$P$5/'DGL 4'!$B$28)*(1-EXP(-'DGL 4'!$B$28*D657))</f>
        <v>-198283.84023141116</v>
      </c>
      <c r="G657" s="21">
        <f>(F657+Systeme!$C$17)/Systeme!$C$14</f>
        <v>0.8580798842944205</v>
      </c>
      <c r="I657" s="8">
        <f>('DGL 4'!$P$7/'DGL 4'!$B$26)*(1-EXP(-'DGL 4'!$B$26*D657)) + ('DGL 4'!$P$8/'DGL 4'!$B$27)*(1-EXP(-'DGL 4'!$B$27*D657))+ ('DGL 4'!$P$9/'DGL 4'!$B$28)*(1-EXP(-'DGL 4'!$B$28*D657))</f>
        <v>8656.8241413724318</v>
      </c>
      <c r="J657" s="21">
        <f>(I657+Systeme!$K$17)/Systeme!$K$14</f>
        <v>4.3284120706862161</v>
      </c>
      <c r="L657" s="8">
        <f>('DGL 4'!$P$11/'DGL 4'!$B$26)*(1-EXP(-'DGL 4'!$B$26*D657)) + ('DGL 4'!$P$12/'DGL 4'!$B$27)*(1-EXP(-'DGL 4'!$B$27*D657))+ ('DGL 4'!$P$13/'DGL 4'!$B$28)*(1-EXP(-'DGL 4'!$B$28*D657))</f>
        <v>8194.3398742045974</v>
      </c>
      <c r="M657" s="21">
        <f>(L657+Systeme!$S$17)/Systeme!$S$14</f>
        <v>4.0971699371022989</v>
      </c>
      <c r="O657" s="8">
        <f>('DGL 4'!$P$15/'DGL 4'!$B$26)*(1-EXP(-'DGL 4'!$B$26*D657)) + ('DGL 4'!$P$16/'DGL 4'!$B$27)*(1-EXP(-'DGL 4'!$B$27*D657))+ ('DGL 4'!$P$17/'DGL 4'!$B$28)*(1-EXP(-'DGL 4'!$B$28*D657))</f>
        <v>181432.67621583416</v>
      </c>
      <c r="P657" s="21">
        <f>(O657+Systeme!$AA$17)/Systeme!$AA$14</f>
        <v>90.716338107917082</v>
      </c>
    </row>
    <row r="658" spans="1:16" x14ac:dyDescent="0.25">
      <c r="A658" s="4">
        <f t="shared" si="10"/>
        <v>656</v>
      </c>
      <c r="D658" s="19">
        <f>A658*0.001 *Systeme!$G$4</f>
        <v>65.600000000000009</v>
      </c>
      <c r="F658" s="8">
        <f>('DGL 4'!$P$3/'DGL 4'!$B$26)*(1-EXP(-'DGL 4'!$B$26*D658)) + ('DGL 4'!$P$4/'DGL 4'!$B$27)*(1-EXP(-'DGL 4'!$B$27*D658))+ ('DGL 4'!$P$5/'DGL 4'!$B$28)*(1-EXP(-'DGL 4'!$B$28*D658))</f>
        <v>-198292.32140508678</v>
      </c>
      <c r="G658" s="21">
        <f>(F658+Systeme!$C$17)/Systeme!$C$14</f>
        <v>0.85383929745660858</v>
      </c>
      <c r="I658" s="8">
        <f>('DGL 4'!$P$7/'DGL 4'!$B$26)*(1-EXP(-'DGL 4'!$B$26*D658)) + ('DGL 4'!$P$8/'DGL 4'!$B$27)*(1-EXP(-'DGL 4'!$B$27*D658))+ ('DGL 4'!$P$9/'DGL 4'!$B$28)*(1-EXP(-'DGL 4'!$B$28*D658))</f>
        <v>8619.1600749890495</v>
      </c>
      <c r="J658" s="21">
        <f>(I658+Systeme!$K$17)/Systeme!$K$14</f>
        <v>4.3095800374945243</v>
      </c>
      <c r="L658" s="8">
        <f>('DGL 4'!$P$11/'DGL 4'!$B$26)*(1-EXP(-'DGL 4'!$B$26*D658)) + ('DGL 4'!$P$12/'DGL 4'!$B$27)*(1-EXP(-'DGL 4'!$B$27*D658))+ ('DGL 4'!$P$13/'DGL 4'!$B$28)*(1-EXP(-'DGL 4'!$B$28*D658))</f>
        <v>8158.7379971049668</v>
      </c>
      <c r="M658" s="21">
        <f>(L658+Systeme!$S$17)/Systeme!$S$14</f>
        <v>4.079368998552483</v>
      </c>
      <c r="O658" s="8">
        <f>('DGL 4'!$P$15/'DGL 4'!$B$26)*(1-EXP(-'DGL 4'!$B$26*D658)) + ('DGL 4'!$P$16/'DGL 4'!$B$27)*(1-EXP(-'DGL 4'!$B$27*D658))+ ('DGL 4'!$P$17/'DGL 4'!$B$28)*(1-EXP(-'DGL 4'!$B$28*D658))</f>
        <v>181514.42333299274</v>
      </c>
      <c r="P658" s="21">
        <f>(O658+Systeme!$AA$17)/Systeme!$AA$14</f>
        <v>90.757211666496374</v>
      </c>
    </row>
    <row r="659" spans="1:16" x14ac:dyDescent="0.25">
      <c r="A659" s="4">
        <f t="shared" si="10"/>
        <v>657</v>
      </c>
      <c r="D659" s="19">
        <f>A659*0.001 *Systeme!$G$4</f>
        <v>65.7</v>
      </c>
      <c r="F659" s="8">
        <f>('DGL 4'!$P$3/'DGL 4'!$B$26)*(1-EXP(-'DGL 4'!$B$26*D659)) + ('DGL 4'!$P$4/'DGL 4'!$B$27)*(1-EXP(-'DGL 4'!$B$27*D659))+ ('DGL 4'!$P$5/'DGL 4'!$B$28)*(1-EXP(-'DGL 4'!$B$28*D659))</f>
        <v>-198300.75558687729</v>
      </c>
      <c r="G659" s="21">
        <f>(F659+Systeme!$C$17)/Systeme!$C$14</f>
        <v>0.84962220656135468</v>
      </c>
      <c r="I659" s="8">
        <f>('DGL 4'!$P$7/'DGL 4'!$B$26)*(1-EXP(-'DGL 4'!$B$26*D659)) + ('DGL 4'!$P$8/'DGL 4'!$B$27)*(1-EXP(-'DGL 4'!$B$27*D659))+ ('DGL 4'!$P$9/'DGL 4'!$B$28)*(1-EXP(-'DGL 4'!$B$28*D659))</f>
        <v>8581.6547731883184</v>
      </c>
      <c r="J659" s="21">
        <f>(I659+Systeme!$K$17)/Systeme!$K$14</f>
        <v>4.2908273865941595</v>
      </c>
      <c r="L659" s="8">
        <f>('DGL 4'!$P$11/'DGL 4'!$B$26)*(1-EXP(-'DGL 4'!$B$26*D659)) + ('DGL 4'!$P$12/'DGL 4'!$B$27)*(1-EXP(-'DGL 4'!$B$27*D659))+ ('DGL 4'!$P$13/'DGL 4'!$B$28)*(1-EXP(-'DGL 4'!$B$28*D659))</f>
        <v>8123.2856423779158</v>
      </c>
      <c r="M659" s="21">
        <f>(L659+Systeme!$S$17)/Systeme!$S$14</f>
        <v>4.0616428211889577</v>
      </c>
      <c r="O659" s="8">
        <f>('DGL 4'!$P$15/'DGL 4'!$B$26)*(1-EXP(-'DGL 4'!$B$26*D659)) + ('DGL 4'!$P$16/'DGL 4'!$B$27)*(1-EXP(-'DGL 4'!$B$27*D659))+ ('DGL 4'!$P$17/'DGL 4'!$B$28)*(1-EXP(-'DGL 4'!$B$28*D659))</f>
        <v>181595.81517131117</v>
      </c>
      <c r="P659" s="21">
        <f>(O659+Systeme!$AA$17)/Systeme!$AA$14</f>
        <v>90.79790758565558</v>
      </c>
    </row>
    <row r="660" spans="1:16" x14ac:dyDescent="0.25">
      <c r="A660" s="4">
        <f t="shared" si="10"/>
        <v>658</v>
      </c>
      <c r="D660" s="19">
        <f>A660*0.001 *Systeme!$G$4</f>
        <v>65.8</v>
      </c>
      <c r="F660" s="8">
        <f>('DGL 4'!$P$3/'DGL 4'!$B$26)*(1-EXP(-'DGL 4'!$B$26*D660)) + ('DGL 4'!$P$4/'DGL 4'!$B$27)*(1-EXP(-'DGL 4'!$B$27*D660))+ ('DGL 4'!$P$5/'DGL 4'!$B$28)*(1-EXP(-'DGL 4'!$B$28*D660))</f>
        <v>-198309.14308669171</v>
      </c>
      <c r="G660" s="21">
        <f>(F660+Systeme!$C$17)/Systeme!$C$14</f>
        <v>0.84542845665414645</v>
      </c>
      <c r="I660" s="8">
        <f>('DGL 4'!$P$7/'DGL 4'!$B$26)*(1-EXP(-'DGL 4'!$B$26*D660)) + ('DGL 4'!$P$8/'DGL 4'!$B$27)*(1-EXP(-'DGL 4'!$B$27*D660))+ ('DGL 4'!$P$9/'DGL 4'!$B$28)*(1-EXP(-'DGL 4'!$B$28*D660))</f>
        <v>8544.3076237561763</v>
      </c>
      <c r="J660" s="21">
        <f>(I660+Systeme!$K$17)/Systeme!$K$14</f>
        <v>4.2721538118780877</v>
      </c>
      <c r="L660" s="8">
        <f>('DGL 4'!$P$11/'DGL 4'!$B$26)*(1-EXP(-'DGL 4'!$B$26*D660)) + ('DGL 4'!$P$12/'DGL 4'!$B$27)*(1-EXP(-'DGL 4'!$B$27*D660))+ ('DGL 4'!$P$13/'DGL 4'!$B$28)*(1-EXP(-'DGL 4'!$B$28*D660))</f>
        <v>8087.9822397397365</v>
      </c>
      <c r="M660" s="21">
        <f>(L660+Systeme!$S$17)/Systeme!$S$14</f>
        <v>4.0439911198698679</v>
      </c>
      <c r="O660" s="8">
        <f>('DGL 4'!$P$15/'DGL 4'!$B$26)*(1-EXP(-'DGL 4'!$B$26*D660)) + ('DGL 4'!$P$16/'DGL 4'!$B$27)*(1-EXP(-'DGL 4'!$B$27*D660))+ ('DGL 4'!$P$17/'DGL 4'!$B$28)*(1-EXP(-'DGL 4'!$B$28*D660))</f>
        <v>181676.85322319585</v>
      </c>
      <c r="P660" s="21">
        <f>(O660+Systeme!$AA$17)/Systeme!$AA$14</f>
        <v>90.838426611597924</v>
      </c>
    </row>
    <row r="661" spans="1:16" x14ac:dyDescent="0.25">
      <c r="A661" s="4">
        <f t="shared" si="10"/>
        <v>659</v>
      </c>
      <c r="D661" s="19">
        <f>A661*0.001 *Systeme!$G$4</f>
        <v>65.900000000000006</v>
      </c>
      <c r="F661" s="8">
        <f>('DGL 4'!$P$3/'DGL 4'!$B$26)*(1-EXP(-'DGL 4'!$B$26*D661)) + ('DGL 4'!$P$4/'DGL 4'!$B$27)*(1-EXP(-'DGL 4'!$B$27*D661))+ ('DGL 4'!$P$5/'DGL 4'!$B$28)*(1-EXP(-'DGL 4'!$B$28*D661))</f>
        <v>-198317.48421196354</v>
      </c>
      <c r="G661" s="21">
        <f>(F661+Systeme!$C$17)/Systeme!$C$14</f>
        <v>0.84125789401822837</v>
      </c>
      <c r="I661" s="8">
        <f>('DGL 4'!$P$7/'DGL 4'!$B$26)*(1-EXP(-'DGL 4'!$B$26*D661)) + ('DGL 4'!$P$8/'DGL 4'!$B$27)*(1-EXP(-'DGL 4'!$B$27*D661))+ ('DGL 4'!$P$9/'DGL 4'!$B$28)*(1-EXP(-'DGL 4'!$B$28*D661))</f>
        <v>8507.1180161866359</v>
      </c>
      <c r="J661" s="21">
        <f>(I661+Systeme!$K$17)/Systeme!$K$14</f>
        <v>4.2535590080933181</v>
      </c>
      <c r="L661" s="8">
        <f>('DGL 4'!$P$11/'DGL 4'!$B$26)*(1-EXP(-'DGL 4'!$B$26*D661)) + ('DGL 4'!$P$12/'DGL 4'!$B$27)*(1-EXP(-'DGL 4'!$B$27*D661))+ ('DGL 4'!$P$13/'DGL 4'!$B$28)*(1-EXP(-'DGL 4'!$B$28*D661))</f>
        <v>8052.8272204190143</v>
      </c>
      <c r="M661" s="21">
        <f>(L661+Systeme!$S$17)/Systeme!$S$14</f>
        <v>4.0264136102095076</v>
      </c>
      <c r="O661" s="8">
        <f>('DGL 4'!$P$15/'DGL 4'!$B$26)*(1-EXP(-'DGL 4'!$B$26*D661)) + ('DGL 4'!$P$16/'DGL 4'!$B$27)*(1-EXP(-'DGL 4'!$B$27*D661))+ ('DGL 4'!$P$17/'DGL 4'!$B$28)*(1-EXP(-'DGL 4'!$B$28*D661))</f>
        <v>181757.53897535795</v>
      </c>
      <c r="P661" s="21">
        <f>(O661+Systeme!$AA$17)/Systeme!$AA$14</f>
        <v>90.87876948767898</v>
      </c>
    </row>
    <row r="662" spans="1:16" x14ac:dyDescent="0.25">
      <c r="A662" s="4">
        <f t="shared" si="10"/>
        <v>660</v>
      </c>
      <c r="D662" s="19">
        <f>A662*0.001 *Systeme!$G$4</f>
        <v>66</v>
      </c>
      <c r="F662" s="8">
        <f>('DGL 4'!$P$3/'DGL 4'!$B$26)*(1-EXP(-'DGL 4'!$B$26*D662)) + ('DGL 4'!$P$4/'DGL 4'!$B$27)*(1-EXP(-'DGL 4'!$B$27*D662))+ ('DGL 4'!$P$5/'DGL 4'!$B$28)*(1-EXP(-'DGL 4'!$B$28*D662))</f>
        <v>-198325.77926767402</v>
      </c>
      <c r="G662" s="21">
        <f>(F662+Systeme!$C$17)/Systeme!$C$14</f>
        <v>0.83711036616298951</v>
      </c>
      <c r="I662" s="8">
        <f>('DGL 4'!$P$7/'DGL 4'!$B$26)*(1-EXP(-'DGL 4'!$B$26*D662)) + ('DGL 4'!$P$8/'DGL 4'!$B$27)*(1-EXP(-'DGL 4'!$B$27*D662))+ ('DGL 4'!$P$9/'DGL 4'!$B$28)*(1-EXP(-'DGL 4'!$B$28*D662))</f>
        <v>8470.0853416849568</v>
      </c>
      <c r="J662" s="21">
        <f>(I662+Systeme!$K$17)/Systeme!$K$14</f>
        <v>4.2350426708424784</v>
      </c>
      <c r="L662" s="8">
        <f>('DGL 4'!$P$11/'DGL 4'!$B$26)*(1-EXP(-'DGL 4'!$B$26*D662)) + ('DGL 4'!$P$12/'DGL 4'!$B$27)*(1-EXP(-'DGL 4'!$B$27*D662))+ ('DGL 4'!$P$13/'DGL 4'!$B$28)*(1-EXP(-'DGL 4'!$B$28*D662))</f>
        <v>8017.820017160906</v>
      </c>
      <c r="M662" s="21">
        <f>(L662+Systeme!$S$17)/Systeme!$S$14</f>
        <v>4.008910008580453</v>
      </c>
      <c r="O662" s="8">
        <f>('DGL 4'!$P$15/'DGL 4'!$B$26)*(1-EXP(-'DGL 4'!$B$26*D662)) + ('DGL 4'!$P$16/'DGL 4'!$B$27)*(1-EXP(-'DGL 4'!$B$27*D662))+ ('DGL 4'!$P$17/'DGL 4'!$B$28)*(1-EXP(-'DGL 4'!$B$28*D662))</f>
        <v>181837.87390882816</v>
      </c>
      <c r="P662" s="21">
        <f>(O662+Systeme!$AA$17)/Systeme!$AA$14</f>
        <v>90.918936954414079</v>
      </c>
    </row>
    <row r="663" spans="1:16" x14ac:dyDescent="0.25">
      <c r="A663" s="4">
        <f t="shared" si="10"/>
        <v>661</v>
      </c>
      <c r="D663" s="19">
        <f>A663*0.001 *Systeme!$G$4</f>
        <v>66.100000000000009</v>
      </c>
      <c r="F663" s="8">
        <f>('DGL 4'!$P$3/'DGL 4'!$B$26)*(1-EXP(-'DGL 4'!$B$26*D663)) + ('DGL 4'!$P$4/'DGL 4'!$B$27)*(1-EXP(-'DGL 4'!$B$27*D663))+ ('DGL 4'!$P$5/'DGL 4'!$B$28)*(1-EXP(-'DGL 4'!$B$28*D663))</f>
        <v>-198334.02855637451</v>
      </c>
      <c r="G663" s="21">
        <f>(F663+Systeme!$C$17)/Systeme!$C$14</f>
        <v>0.83298572181274355</v>
      </c>
      <c r="I663" s="8">
        <f>('DGL 4'!$P$7/'DGL 4'!$B$26)*(1-EXP(-'DGL 4'!$B$26*D663)) + ('DGL 4'!$P$8/'DGL 4'!$B$27)*(1-EXP(-'DGL 4'!$B$27*D663))+ ('DGL 4'!$P$9/'DGL 4'!$B$28)*(1-EXP(-'DGL 4'!$B$28*D663))</f>
        <v>8433.2089931709634</v>
      </c>
      <c r="J663" s="21">
        <f>(I663+Systeme!$K$17)/Systeme!$K$14</f>
        <v>4.2166044965854814</v>
      </c>
      <c r="L663" s="8">
        <f>('DGL 4'!$P$11/'DGL 4'!$B$26)*(1-EXP(-'DGL 4'!$B$26*D663)) + ('DGL 4'!$P$12/'DGL 4'!$B$27)*(1-EXP(-'DGL 4'!$B$27*D663))+ ('DGL 4'!$P$13/'DGL 4'!$B$28)*(1-EXP(-'DGL 4'!$B$28*D663))</f>
        <v>7982.9600642312726</v>
      </c>
      <c r="M663" s="21">
        <f>(L663+Systeme!$S$17)/Systeme!$S$14</f>
        <v>3.9914800321156361</v>
      </c>
      <c r="O663" s="8">
        <f>('DGL 4'!$P$15/'DGL 4'!$B$26)*(1-EXP(-'DGL 4'!$B$26*D663)) + ('DGL 4'!$P$16/'DGL 4'!$B$27)*(1-EXP(-'DGL 4'!$B$27*D663))+ ('DGL 4'!$P$17/'DGL 4'!$B$28)*(1-EXP(-'DGL 4'!$B$28*D663))</f>
        <v>181917.85949897231</v>
      </c>
      <c r="P663" s="21">
        <f>(O663+Systeme!$AA$17)/Systeme!$AA$14</f>
        <v>90.95892974948616</v>
      </c>
    </row>
    <row r="664" spans="1:16" x14ac:dyDescent="0.25">
      <c r="A664" s="4">
        <f t="shared" si="10"/>
        <v>662</v>
      </c>
      <c r="D664" s="19">
        <f>A664*0.001 *Systeme!$G$4</f>
        <v>66.2</v>
      </c>
      <c r="F664" s="8">
        <f>('DGL 4'!$P$3/'DGL 4'!$B$26)*(1-EXP(-'DGL 4'!$B$26*D664)) + ('DGL 4'!$P$4/'DGL 4'!$B$27)*(1-EXP(-'DGL 4'!$B$27*D664))+ ('DGL 4'!$P$5/'DGL 4'!$B$28)*(1-EXP(-'DGL 4'!$B$28*D664))</f>
        <v>-198342.23237820927</v>
      </c>
      <c r="G664" s="21">
        <f>(F664+Systeme!$C$17)/Systeme!$C$14</f>
        <v>0.82888381089536411</v>
      </c>
      <c r="I664" s="8">
        <f>('DGL 4'!$P$7/'DGL 4'!$B$26)*(1-EXP(-'DGL 4'!$B$26*D664)) + ('DGL 4'!$P$8/'DGL 4'!$B$27)*(1-EXP(-'DGL 4'!$B$27*D664))+ ('DGL 4'!$P$9/'DGL 4'!$B$28)*(1-EXP(-'DGL 4'!$B$28*D664))</f>
        <v>8396.4883652822755</v>
      </c>
      <c r="J664" s="21">
        <f>(I664+Systeme!$K$17)/Systeme!$K$14</f>
        <v>4.1982441826411376</v>
      </c>
      <c r="L664" s="8">
        <f>('DGL 4'!$P$11/'DGL 4'!$B$26)*(1-EXP(-'DGL 4'!$B$26*D664)) + ('DGL 4'!$P$12/'DGL 4'!$B$27)*(1-EXP(-'DGL 4'!$B$27*D664))+ ('DGL 4'!$P$13/'DGL 4'!$B$28)*(1-EXP(-'DGL 4'!$B$28*D664))</f>
        <v>7948.2467974209576</v>
      </c>
      <c r="M664" s="21">
        <f>(L664+Systeme!$S$17)/Systeme!$S$14</f>
        <v>3.9741233987104789</v>
      </c>
      <c r="O664" s="8">
        <f>('DGL 4'!$P$15/'DGL 4'!$B$26)*(1-EXP(-'DGL 4'!$B$26*D664)) + ('DGL 4'!$P$16/'DGL 4'!$B$27)*(1-EXP(-'DGL 4'!$B$27*D664))+ ('DGL 4'!$P$17/'DGL 4'!$B$28)*(1-EXP(-'DGL 4'!$B$28*D664))</f>
        <v>181997.49721550604</v>
      </c>
      <c r="P664" s="21">
        <f>(O664+Systeme!$AA$17)/Systeme!$AA$14</f>
        <v>90.998748607753015</v>
      </c>
    </row>
    <row r="665" spans="1:16" x14ac:dyDescent="0.25">
      <c r="A665" s="4">
        <f t="shared" si="10"/>
        <v>663</v>
      </c>
      <c r="D665" s="19">
        <f>A665*0.001 *Systeme!$G$4</f>
        <v>66.3</v>
      </c>
      <c r="F665" s="8">
        <f>('DGL 4'!$P$3/'DGL 4'!$B$26)*(1-EXP(-'DGL 4'!$B$26*D665)) + ('DGL 4'!$P$4/'DGL 4'!$B$27)*(1-EXP(-'DGL 4'!$B$27*D665))+ ('DGL 4'!$P$5/'DGL 4'!$B$28)*(1-EXP(-'DGL 4'!$B$28*D665))</f>
        <v>-198350.39103093752</v>
      </c>
      <c r="G665" s="21">
        <f>(F665+Systeme!$C$17)/Systeme!$C$14</f>
        <v>0.82480448453123967</v>
      </c>
      <c r="I665" s="8">
        <f>('DGL 4'!$P$7/'DGL 4'!$B$26)*(1-EXP(-'DGL 4'!$B$26*D665)) + ('DGL 4'!$P$8/'DGL 4'!$B$27)*(1-EXP(-'DGL 4'!$B$27*D665))+ ('DGL 4'!$P$9/'DGL 4'!$B$28)*(1-EXP(-'DGL 4'!$B$28*D665))</f>
        <v>8359.9228543771314</v>
      </c>
      <c r="J665" s="21">
        <f>(I665+Systeme!$K$17)/Systeme!$K$14</f>
        <v>4.1799614271885659</v>
      </c>
      <c r="L665" s="8">
        <f>('DGL 4'!$P$11/'DGL 4'!$B$26)*(1-EXP(-'DGL 4'!$B$26*D665)) + ('DGL 4'!$P$12/'DGL 4'!$B$27)*(1-EXP(-'DGL 4'!$B$27*D665))+ ('DGL 4'!$P$13/'DGL 4'!$B$28)*(1-EXP(-'DGL 4'!$B$28*D665))</f>
        <v>7913.6796540496871</v>
      </c>
      <c r="M665" s="21">
        <f>(L665+Systeme!$S$17)/Systeme!$S$14</f>
        <v>3.9568398270248437</v>
      </c>
      <c r="O665" s="8">
        <f>('DGL 4'!$P$15/'DGL 4'!$B$26)*(1-EXP(-'DGL 4'!$B$26*D665)) + ('DGL 4'!$P$16/'DGL 4'!$B$27)*(1-EXP(-'DGL 4'!$B$27*D665))+ ('DGL 4'!$P$17/'DGL 4'!$B$28)*(1-EXP(-'DGL 4'!$B$28*D665))</f>
        <v>182076.78852251073</v>
      </c>
      <c r="P665" s="21">
        <f>(O665+Systeme!$AA$17)/Systeme!$AA$14</f>
        <v>91.038394261255362</v>
      </c>
    </row>
    <row r="666" spans="1:16" x14ac:dyDescent="0.25">
      <c r="A666" s="4">
        <f t="shared" si="10"/>
        <v>664</v>
      </c>
      <c r="D666" s="19">
        <f>A666*0.001 *Systeme!$G$4</f>
        <v>66.400000000000006</v>
      </c>
      <c r="F666" s="8">
        <f>('DGL 4'!$P$3/'DGL 4'!$B$26)*(1-EXP(-'DGL 4'!$B$26*D666)) + ('DGL 4'!$P$4/'DGL 4'!$B$27)*(1-EXP(-'DGL 4'!$B$27*D666))+ ('DGL 4'!$P$5/'DGL 4'!$B$28)*(1-EXP(-'DGL 4'!$B$28*D666))</f>
        <v>-198358.50480995551</v>
      </c>
      <c r="G666" s="21">
        <f>(F666+Systeme!$C$17)/Systeme!$C$14</f>
        <v>0.82074759502224337</v>
      </c>
      <c r="I666" s="8">
        <f>('DGL 4'!$P$7/'DGL 4'!$B$26)*(1-EXP(-'DGL 4'!$B$26*D666)) + ('DGL 4'!$P$8/'DGL 4'!$B$27)*(1-EXP(-'DGL 4'!$B$27*D666))+ ('DGL 4'!$P$9/'DGL 4'!$B$28)*(1-EXP(-'DGL 4'!$B$28*D666))</f>
        <v>8323.5118585374439</v>
      </c>
      <c r="J666" s="21">
        <f>(I666+Systeme!$K$17)/Systeme!$K$14</f>
        <v>4.1617559292687218</v>
      </c>
      <c r="L666" s="8">
        <f>('DGL 4'!$P$11/'DGL 4'!$B$26)*(1-EXP(-'DGL 4'!$B$26*D666)) + ('DGL 4'!$P$12/'DGL 4'!$B$27)*(1-EXP(-'DGL 4'!$B$27*D666))+ ('DGL 4'!$P$13/'DGL 4'!$B$28)*(1-EXP(-'DGL 4'!$B$28*D666))</f>
        <v>7879.2580729697947</v>
      </c>
      <c r="M666" s="21">
        <f>(L666+Systeme!$S$17)/Systeme!$S$14</f>
        <v>3.9396290364848974</v>
      </c>
      <c r="O666" s="8">
        <f>('DGL 4'!$P$15/'DGL 4'!$B$26)*(1-EXP(-'DGL 4'!$B$26*D666)) + ('DGL 4'!$P$16/'DGL 4'!$B$27)*(1-EXP(-'DGL 4'!$B$27*D666))+ ('DGL 4'!$P$17/'DGL 4'!$B$28)*(1-EXP(-'DGL 4'!$B$28*D666))</f>
        <v>182155.73487844833</v>
      </c>
      <c r="P666" s="21">
        <f>(O666+Systeme!$AA$17)/Systeme!$AA$14</f>
        <v>91.077867439224164</v>
      </c>
    </row>
    <row r="667" spans="1:16" x14ac:dyDescent="0.25">
      <c r="A667" s="4">
        <f t="shared" si="10"/>
        <v>665</v>
      </c>
      <c r="D667" s="19">
        <f>A667*0.001 *Systeme!$G$4</f>
        <v>66.5</v>
      </c>
      <c r="F667" s="8">
        <f>('DGL 4'!$P$3/'DGL 4'!$B$26)*(1-EXP(-'DGL 4'!$B$26*D667)) + ('DGL 4'!$P$4/'DGL 4'!$B$27)*(1-EXP(-'DGL 4'!$B$27*D667))+ ('DGL 4'!$P$5/'DGL 4'!$B$28)*(1-EXP(-'DGL 4'!$B$28*D667))</f>
        <v>-198366.5740083183</v>
      </c>
      <c r="G667" s="21">
        <f>(F667+Systeme!$C$17)/Systeme!$C$14</f>
        <v>0.81671299584084778</v>
      </c>
      <c r="I667" s="8">
        <f>('DGL 4'!$P$7/'DGL 4'!$B$26)*(1-EXP(-'DGL 4'!$B$26*D667)) + ('DGL 4'!$P$8/'DGL 4'!$B$27)*(1-EXP(-'DGL 4'!$B$27*D667))+ ('DGL 4'!$P$9/'DGL 4'!$B$28)*(1-EXP(-'DGL 4'!$B$28*D667))</f>
        <v>8287.2547775714775</v>
      </c>
      <c r="J667" s="21">
        <f>(I667+Systeme!$K$17)/Systeme!$K$14</f>
        <v>4.1436273887857391</v>
      </c>
      <c r="L667" s="8">
        <f>('DGL 4'!$P$11/'DGL 4'!$B$26)*(1-EXP(-'DGL 4'!$B$26*D667)) + ('DGL 4'!$P$12/'DGL 4'!$B$27)*(1-EXP(-'DGL 4'!$B$27*D667))+ ('DGL 4'!$P$13/'DGL 4'!$B$28)*(1-EXP(-'DGL 4'!$B$28*D667))</f>
        <v>7844.981494570151</v>
      </c>
      <c r="M667" s="21">
        <f>(L667+Systeme!$S$17)/Systeme!$S$14</f>
        <v>3.9224907472850754</v>
      </c>
      <c r="O667" s="8">
        <f>('DGL 4'!$P$15/'DGL 4'!$B$26)*(1-EXP(-'DGL 4'!$B$26*D667)) + ('DGL 4'!$P$16/'DGL 4'!$B$27)*(1-EXP(-'DGL 4'!$B$27*D667))+ ('DGL 4'!$P$17/'DGL 4'!$B$28)*(1-EXP(-'DGL 4'!$B$28*D667))</f>
        <v>182234.33773617673</v>
      </c>
      <c r="P667" s="21">
        <f>(O667+Systeme!$AA$17)/Systeme!$AA$14</f>
        <v>91.11716886808837</v>
      </c>
    </row>
    <row r="668" spans="1:16" x14ac:dyDescent="0.25">
      <c r="A668" s="4">
        <f t="shared" si="10"/>
        <v>666</v>
      </c>
      <c r="D668" s="19">
        <f>A668*0.001 *Systeme!$G$4</f>
        <v>66.600000000000009</v>
      </c>
      <c r="F668" s="8">
        <f>('DGL 4'!$P$3/'DGL 4'!$B$26)*(1-EXP(-'DGL 4'!$B$26*D668)) + ('DGL 4'!$P$4/'DGL 4'!$B$27)*(1-EXP(-'DGL 4'!$B$27*D668))+ ('DGL 4'!$P$5/'DGL 4'!$B$28)*(1-EXP(-'DGL 4'!$B$28*D668))</f>
        <v>-198374.5989167614</v>
      </c>
      <c r="G668" s="21">
        <f>(F668+Systeme!$C$17)/Systeme!$C$14</f>
        <v>0.81270054161929872</v>
      </c>
      <c r="I668" s="8">
        <f>('DGL 4'!$P$7/'DGL 4'!$B$26)*(1-EXP(-'DGL 4'!$B$26*D668)) + ('DGL 4'!$P$8/'DGL 4'!$B$27)*(1-EXP(-'DGL 4'!$B$27*D668))+ ('DGL 4'!$P$9/'DGL 4'!$B$28)*(1-EXP(-'DGL 4'!$B$28*D668))</f>
        <v>8251.151013016497</v>
      </c>
      <c r="J668" s="21">
        <f>(I668+Systeme!$K$17)/Systeme!$K$14</f>
        <v>4.1255755065082482</v>
      </c>
      <c r="L668" s="8">
        <f>('DGL 4'!$P$11/'DGL 4'!$B$26)*(1-EXP(-'DGL 4'!$B$26*D668)) + ('DGL 4'!$P$12/'DGL 4'!$B$27)*(1-EXP(-'DGL 4'!$B$27*D668))+ ('DGL 4'!$P$13/'DGL 4'!$B$28)*(1-EXP(-'DGL 4'!$B$28*D668))</f>
        <v>7810.8493607794808</v>
      </c>
      <c r="M668" s="21">
        <f>(L668+Systeme!$S$17)/Systeme!$S$14</f>
        <v>3.9054246803897406</v>
      </c>
      <c r="O668" s="8">
        <f>('DGL 4'!$P$15/'DGL 4'!$B$26)*(1-EXP(-'DGL 4'!$B$26*D668)) + ('DGL 4'!$P$16/'DGL 4'!$B$27)*(1-EXP(-'DGL 4'!$B$27*D668))+ ('DGL 4'!$P$17/'DGL 4'!$B$28)*(1-EXP(-'DGL 4'!$B$28*D668))</f>
        <v>182312.59854296542</v>
      </c>
      <c r="P668" s="21">
        <f>(O668+Systeme!$AA$17)/Systeme!$AA$14</f>
        <v>91.156299271482709</v>
      </c>
    </row>
    <row r="669" spans="1:16" x14ac:dyDescent="0.25">
      <c r="A669" s="4">
        <f t="shared" si="10"/>
        <v>667</v>
      </c>
      <c r="D669" s="19">
        <f>A669*0.001 *Systeme!$G$4</f>
        <v>66.7</v>
      </c>
      <c r="F669" s="8">
        <f>('DGL 4'!$P$3/'DGL 4'!$B$26)*(1-EXP(-'DGL 4'!$B$26*D669)) + ('DGL 4'!$P$4/'DGL 4'!$B$27)*(1-EXP(-'DGL 4'!$B$27*D669))+ ('DGL 4'!$P$5/'DGL 4'!$B$28)*(1-EXP(-'DGL 4'!$B$28*D669))</f>
        <v>-198382.57982372187</v>
      </c>
      <c r="G669" s="21">
        <f>(F669+Systeme!$C$17)/Systeme!$C$14</f>
        <v>0.8087100881390652</v>
      </c>
      <c r="I669" s="8">
        <f>('DGL 4'!$P$7/'DGL 4'!$B$26)*(1-EXP(-'DGL 4'!$B$26*D669)) + ('DGL 4'!$P$8/'DGL 4'!$B$27)*(1-EXP(-'DGL 4'!$B$27*D669))+ ('DGL 4'!$P$9/'DGL 4'!$B$28)*(1-EXP(-'DGL 4'!$B$28*D669))</f>
        <v>8215.1999681412126</v>
      </c>
      <c r="J669" s="21">
        <f>(I669+Systeme!$K$17)/Systeme!$K$14</f>
        <v>4.1075999840706059</v>
      </c>
      <c r="L669" s="8">
        <f>('DGL 4'!$P$11/'DGL 4'!$B$26)*(1-EXP(-'DGL 4'!$B$26*D669)) + ('DGL 4'!$P$12/'DGL 4'!$B$27)*(1-EXP(-'DGL 4'!$B$27*D669))+ ('DGL 4'!$P$13/'DGL 4'!$B$28)*(1-EXP(-'DGL 4'!$B$28*D669))</f>
        <v>7776.8611150699726</v>
      </c>
      <c r="M669" s="21">
        <f>(L669+Systeme!$S$17)/Systeme!$S$14</f>
        <v>3.8884305575349862</v>
      </c>
      <c r="O669" s="8">
        <f>('DGL 4'!$P$15/'DGL 4'!$B$26)*(1-EXP(-'DGL 4'!$B$26*D669)) + ('DGL 4'!$P$16/'DGL 4'!$B$27)*(1-EXP(-'DGL 4'!$B$27*D669))+ ('DGL 4'!$P$17/'DGL 4'!$B$28)*(1-EXP(-'DGL 4'!$B$28*D669))</f>
        <v>182390.51874051074</v>
      </c>
      <c r="P669" s="21">
        <f>(O669+Systeme!$AA$17)/Systeme!$AA$14</f>
        <v>91.195259370255371</v>
      </c>
    </row>
    <row r="670" spans="1:16" x14ac:dyDescent="0.25">
      <c r="A670" s="4">
        <f t="shared" si="10"/>
        <v>668</v>
      </c>
      <c r="D670" s="19">
        <f>A670*0.001 *Systeme!$G$4</f>
        <v>66.8</v>
      </c>
      <c r="F670" s="8">
        <f>('DGL 4'!$P$3/'DGL 4'!$B$26)*(1-EXP(-'DGL 4'!$B$26*D670)) + ('DGL 4'!$P$4/'DGL 4'!$B$27)*(1-EXP(-'DGL 4'!$B$27*D670))+ ('DGL 4'!$P$5/'DGL 4'!$B$28)*(1-EXP(-'DGL 4'!$B$28*D670))</f>
        <v>-198390.51701535992</v>
      </c>
      <c r="G670" s="21">
        <f>(F670+Systeme!$C$17)/Systeme!$C$14</f>
        <v>0.80474149232004133</v>
      </c>
      <c r="I670" s="8">
        <f>('DGL 4'!$P$7/'DGL 4'!$B$26)*(1-EXP(-'DGL 4'!$B$26*D670)) + ('DGL 4'!$P$8/'DGL 4'!$B$27)*(1-EXP(-'DGL 4'!$B$27*D670))+ ('DGL 4'!$P$9/'DGL 4'!$B$28)*(1-EXP(-'DGL 4'!$B$28*D670))</f>
        <v>8179.4010479482531</v>
      </c>
      <c r="J670" s="21">
        <f>(I670+Systeme!$K$17)/Systeme!$K$14</f>
        <v>4.0897005239741269</v>
      </c>
      <c r="L670" s="8">
        <f>('DGL 4'!$P$11/'DGL 4'!$B$26)*(1-EXP(-'DGL 4'!$B$26*D670)) + ('DGL 4'!$P$12/'DGL 4'!$B$27)*(1-EXP(-'DGL 4'!$B$27*D670))+ ('DGL 4'!$P$13/'DGL 4'!$B$28)*(1-EXP(-'DGL 4'!$B$28*D670))</f>
        <v>7743.0162024605088</v>
      </c>
      <c r="M670" s="21">
        <f>(L670+Systeme!$S$17)/Systeme!$S$14</f>
        <v>3.8715081012302544</v>
      </c>
      <c r="O670" s="8">
        <f>('DGL 4'!$P$15/'DGL 4'!$B$26)*(1-EXP(-'DGL 4'!$B$26*D670)) + ('DGL 4'!$P$16/'DGL 4'!$B$27)*(1-EXP(-'DGL 4'!$B$27*D670))+ ('DGL 4'!$P$17/'DGL 4'!$B$28)*(1-EXP(-'DGL 4'!$B$28*D670))</f>
        <v>182468.09976495121</v>
      </c>
      <c r="P670" s="21">
        <f>(O670+Systeme!$AA$17)/Systeme!$AA$14</f>
        <v>91.234049882475603</v>
      </c>
    </row>
    <row r="671" spans="1:16" x14ac:dyDescent="0.25">
      <c r="A671" s="4">
        <f t="shared" si="10"/>
        <v>669</v>
      </c>
      <c r="D671" s="19">
        <f>A671*0.001 *Systeme!$G$4</f>
        <v>66.900000000000006</v>
      </c>
      <c r="F671" s="8">
        <f>('DGL 4'!$P$3/'DGL 4'!$B$26)*(1-EXP(-'DGL 4'!$B$26*D671)) + ('DGL 4'!$P$4/'DGL 4'!$B$27)*(1-EXP(-'DGL 4'!$B$27*D671))+ ('DGL 4'!$P$5/'DGL 4'!$B$28)*(1-EXP(-'DGL 4'!$B$28*D671))</f>
        <v>-198398.41077557948</v>
      </c>
      <c r="G671" s="21">
        <f>(F671+Systeme!$C$17)/Systeme!$C$14</f>
        <v>0.80079461221025849</v>
      </c>
      <c r="I671" s="8">
        <f>('DGL 4'!$P$7/'DGL 4'!$B$26)*(1-EXP(-'DGL 4'!$B$26*D671)) + ('DGL 4'!$P$8/'DGL 4'!$B$27)*(1-EXP(-'DGL 4'!$B$27*D671))+ ('DGL 4'!$P$9/'DGL 4'!$B$28)*(1-EXP(-'DGL 4'!$B$28*D671))</f>
        <v>8143.7536591763492</v>
      </c>
      <c r="J671" s="21">
        <f>(I671+Systeme!$K$17)/Systeme!$K$14</f>
        <v>4.0718768295881747</v>
      </c>
      <c r="L671" s="8">
        <f>('DGL 4'!$P$11/'DGL 4'!$B$26)*(1-EXP(-'DGL 4'!$B$26*D671)) + ('DGL 4'!$P$12/'DGL 4'!$B$27)*(1-EXP(-'DGL 4'!$B$27*D671))+ ('DGL 4'!$P$13/'DGL 4'!$B$28)*(1-EXP(-'DGL 4'!$B$28*D671))</f>
        <v>7709.314069519809</v>
      </c>
      <c r="M671" s="21">
        <f>(L671+Systeme!$S$17)/Systeme!$S$14</f>
        <v>3.8546570347599043</v>
      </c>
      <c r="O671" s="8">
        <f>('DGL 4'!$P$15/'DGL 4'!$B$26)*(1-EXP(-'DGL 4'!$B$26*D671)) + ('DGL 4'!$P$16/'DGL 4'!$B$27)*(1-EXP(-'DGL 4'!$B$27*D671))+ ('DGL 4'!$P$17/'DGL 4'!$B$28)*(1-EXP(-'DGL 4'!$B$28*D671))</f>
        <v>182545.3430468833</v>
      </c>
      <c r="P671" s="21">
        <f>(O671+Systeme!$AA$17)/Systeme!$AA$14</f>
        <v>91.272671523441645</v>
      </c>
    </row>
    <row r="672" spans="1:16" x14ac:dyDescent="0.25">
      <c r="A672" s="4">
        <f t="shared" si="10"/>
        <v>670</v>
      </c>
      <c r="D672" s="19">
        <f>A672*0.001 *Systeme!$G$4</f>
        <v>67</v>
      </c>
      <c r="F672" s="8">
        <f>('DGL 4'!$P$3/'DGL 4'!$B$26)*(1-EXP(-'DGL 4'!$B$26*D672)) + ('DGL 4'!$P$4/'DGL 4'!$B$27)*(1-EXP(-'DGL 4'!$B$27*D672))+ ('DGL 4'!$P$5/'DGL 4'!$B$28)*(1-EXP(-'DGL 4'!$B$28*D672))</f>
        <v>-198406.26138604895</v>
      </c>
      <c r="G672" s="21">
        <f>(F672+Systeme!$C$17)/Systeme!$C$14</f>
        <v>0.79686930697552449</v>
      </c>
      <c r="I672" s="8">
        <f>('DGL 4'!$P$7/'DGL 4'!$B$26)*(1-EXP(-'DGL 4'!$B$26*D672)) + ('DGL 4'!$P$8/'DGL 4'!$B$27)*(1-EXP(-'DGL 4'!$B$27*D672))+ ('DGL 4'!$P$9/'DGL 4'!$B$28)*(1-EXP(-'DGL 4'!$B$28*D672))</f>
        <v>8108.2572103025741</v>
      </c>
      <c r="J672" s="21">
        <f>(I672+Systeme!$K$17)/Systeme!$K$14</f>
        <v>4.0541286051512868</v>
      </c>
      <c r="L672" s="8">
        <f>('DGL 4'!$P$11/'DGL 4'!$B$26)*(1-EXP(-'DGL 4'!$B$26*D672)) + ('DGL 4'!$P$12/'DGL 4'!$B$27)*(1-EXP(-'DGL 4'!$B$27*D672))+ ('DGL 4'!$P$13/'DGL 4'!$B$28)*(1-EXP(-'DGL 4'!$B$28*D672))</f>
        <v>7675.7541643697186</v>
      </c>
      <c r="M672" s="21">
        <f>(L672+Systeme!$S$17)/Systeme!$S$14</f>
        <v>3.8378770821848591</v>
      </c>
      <c r="O672" s="8">
        <f>('DGL 4'!$P$15/'DGL 4'!$B$26)*(1-EXP(-'DGL 4'!$B$26*D672)) + ('DGL 4'!$P$16/'DGL 4'!$B$27)*(1-EXP(-'DGL 4'!$B$27*D672))+ ('DGL 4'!$P$17/'DGL 4'!$B$28)*(1-EXP(-'DGL 4'!$B$28*D672))</f>
        <v>182622.25001137669</v>
      </c>
      <c r="P672" s="21">
        <f>(O672+Systeme!$AA$17)/Systeme!$AA$14</f>
        <v>91.311125005688339</v>
      </c>
    </row>
    <row r="673" spans="1:16" x14ac:dyDescent="0.25">
      <c r="A673" s="4">
        <f t="shared" si="10"/>
        <v>671</v>
      </c>
      <c r="D673" s="19">
        <f>A673*0.001 *Systeme!$G$4</f>
        <v>67.100000000000009</v>
      </c>
      <c r="F673" s="8">
        <f>('DGL 4'!$P$3/'DGL 4'!$B$26)*(1-EXP(-'DGL 4'!$B$26*D673)) + ('DGL 4'!$P$4/'DGL 4'!$B$27)*(1-EXP(-'DGL 4'!$B$27*D673))+ ('DGL 4'!$P$5/'DGL 4'!$B$28)*(1-EXP(-'DGL 4'!$B$28*D673))</f>
        <v>-198414.06912622193</v>
      </c>
      <c r="G673" s="21">
        <f>(F673+Systeme!$C$17)/Systeme!$C$14</f>
        <v>0.79296543688903331</v>
      </c>
      <c r="I673" s="8">
        <f>('DGL 4'!$P$7/'DGL 4'!$B$26)*(1-EXP(-'DGL 4'!$B$26*D673)) + ('DGL 4'!$P$8/'DGL 4'!$B$27)*(1-EXP(-'DGL 4'!$B$27*D673))+ ('DGL 4'!$P$9/'DGL 4'!$B$28)*(1-EXP(-'DGL 4'!$B$28*D673))</f>
        <v>8072.9111115442356</v>
      </c>
      <c r="J673" s="21">
        <f>(I673+Systeme!$K$17)/Systeme!$K$14</f>
        <v>4.0364555557721182</v>
      </c>
      <c r="L673" s="8">
        <f>('DGL 4'!$P$11/'DGL 4'!$B$26)*(1-EXP(-'DGL 4'!$B$26*D673)) + ('DGL 4'!$P$12/'DGL 4'!$B$27)*(1-EXP(-'DGL 4'!$B$27*D673))+ ('DGL 4'!$P$13/'DGL 4'!$B$28)*(1-EXP(-'DGL 4'!$B$28*D673))</f>
        <v>7642.3359366878576</v>
      </c>
      <c r="M673" s="21">
        <f>(L673+Systeme!$S$17)/Systeme!$S$14</f>
        <v>3.821167968343929</v>
      </c>
      <c r="O673" s="8">
        <f>('DGL 4'!$P$15/'DGL 4'!$B$26)*(1-EXP(-'DGL 4'!$B$26*D673)) + ('DGL 4'!$P$16/'DGL 4'!$B$27)*(1-EXP(-'DGL 4'!$B$27*D673))+ ('DGL 4'!$P$17/'DGL 4'!$B$28)*(1-EXP(-'DGL 4'!$B$28*D673))</f>
        <v>182698.82207798993</v>
      </c>
      <c r="P673" s="21">
        <f>(O673+Systeme!$AA$17)/Systeme!$AA$14</f>
        <v>91.349411038994958</v>
      </c>
    </row>
    <row r="674" spans="1:16" x14ac:dyDescent="0.25">
      <c r="A674" s="4">
        <f t="shared" si="10"/>
        <v>672</v>
      </c>
      <c r="D674" s="19">
        <f>A674*0.001 *Systeme!$G$4</f>
        <v>67.2</v>
      </c>
      <c r="F674" s="8">
        <f>('DGL 4'!$P$3/'DGL 4'!$B$26)*(1-EXP(-'DGL 4'!$B$26*D674)) + ('DGL 4'!$P$4/'DGL 4'!$B$27)*(1-EXP(-'DGL 4'!$B$27*D674))+ ('DGL 4'!$P$5/'DGL 4'!$B$28)*(1-EXP(-'DGL 4'!$B$28*D674))</f>
        <v>-198421.83427335729</v>
      </c>
      <c r="G674" s="21">
        <f>(F674+Systeme!$C$17)/Systeme!$C$14</f>
        <v>0.78908286332135325</v>
      </c>
      <c r="I674" s="8">
        <f>('DGL 4'!$P$7/'DGL 4'!$B$26)*(1-EXP(-'DGL 4'!$B$26*D674)) + ('DGL 4'!$P$8/'DGL 4'!$B$27)*(1-EXP(-'DGL 4'!$B$27*D674))+ ('DGL 4'!$P$9/'DGL 4'!$B$28)*(1-EXP(-'DGL 4'!$B$28*D674))</f>
        <v>8037.714774860855</v>
      </c>
      <c r="J674" s="21">
        <f>(I674+Systeme!$K$17)/Systeme!$K$14</f>
        <v>4.0188573874304279</v>
      </c>
      <c r="L674" s="8">
        <f>('DGL 4'!$P$11/'DGL 4'!$B$26)*(1-EXP(-'DGL 4'!$B$26*D674)) + ('DGL 4'!$P$12/'DGL 4'!$B$27)*(1-EXP(-'DGL 4'!$B$27*D674))+ ('DGL 4'!$P$13/'DGL 4'!$B$28)*(1-EXP(-'DGL 4'!$B$28*D674))</f>
        <v>7609.0588377105305</v>
      </c>
      <c r="M674" s="21">
        <f>(L674+Systeme!$S$17)/Systeme!$S$14</f>
        <v>3.8045294188552652</v>
      </c>
      <c r="O674" s="8">
        <f>('DGL 4'!$P$15/'DGL 4'!$B$26)*(1-EXP(-'DGL 4'!$B$26*D674)) + ('DGL 4'!$P$16/'DGL 4'!$B$27)*(1-EXP(-'DGL 4'!$B$27*D674))+ ('DGL 4'!$P$17/'DGL 4'!$B$28)*(1-EXP(-'DGL 4'!$B$28*D674))</f>
        <v>182775.06066078597</v>
      </c>
      <c r="P674" s="21">
        <f>(O674+Systeme!$AA$17)/Systeme!$AA$14</f>
        <v>91.387530330392977</v>
      </c>
    </row>
    <row r="675" spans="1:16" x14ac:dyDescent="0.25">
      <c r="A675" s="4">
        <f t="shared" si="10"/>
        <v>673</v>
      </c>
      <c r="D675" s="19">
        <f>A675*0.001 *Systeme!$G$4</f>
        <v>67.300000000000011</v>
      </c>
      <c r="F675" s="8">
        <f>('DGL 4'!$P$3/'DGL 4'!$B$26)*(1-EXP(-'DGL 4'!$B$26*D675)) + ('DGL 4'!$P$4/'DGL 4'!$B$27)*(1-EXP(-'DGL 4'!$B$27*D675))+ ('DGL 4'!$P$5/'DGL 4'!$B$28)*(1-EXP(-'DGL 4'!$B$28*D675))</f>
        <v>-198429.5571025394</v>
      </c>
      <c r="G675" s="21">
        <f>(F675+Systeme!$C$17)/Systeme!$C$14</f>
        <v>0.78522144873029898</v>
      </c>
      <c r="I675" s="8">
        <f>('DGL 4'!$P$7/'DGL 4'!$B$26)*(1-EXP(-'DGL 4'!$B$26*D675)) + ('DGL 4'!$P$8/'DGL 4'!$B$27)*(1-EXP(-'DGL 4'!$B$27*D675))+ ('DGL 4'!$P$9/'DGL 4'!$B$28)*(1-EXP(-'DGL 4'!$B$28*D675))</f>
        <v>8002.6676139559713</v>
      </c>
      <c r="J675" s="21">
        <f>(I675+Systeme!$K$17)/Systeme!$K$14</f>
        <v>4.0013338069779856</v>
      </c>
      <c r="L675" s="8">
        <f>('DGL 4'!$P$11/'DGL 4'!$B$26)*(1-EXP(-'DGL 4'!$B$26*D675)) + ('DGL 4'!$P$12/'DGL 4'!$B$27)*(1-EXP(-'DGL 4'!$B$27*D675))+ ('DGL 4'!$P$13/'DGL 4'!$B$28)*(1-EXP(-'DGL 4'!$B$28*D675))</f>
        <v>7575.9223202355788</v>
      </c>
      <c r="M675" s="21">
        <f>(L675+Systeme!$S$17)/Systeme!$S$14</f>
        <v>3.7879611601177894</v>
      </c>
      <c r="O675" s="8">
        <f>('DGL 4'!$P$15/'DGL 4'!$B$26)*(1-EXP(-'DGL 4'!$B$26*D675)) + ('DGL 4'!$P$16/'DGL 4'!$B$27)*(1-EXP(-'DGL 4'!$B$27*D675))+ ('DGL 4'!$P$17/'DGL 4'!$B$28)*(1-EXP(-'DGL 4'!$B$28*D675))</f>
        <v>182850.96716834791</v>
      </c>
      <c r="P675" s="21">
        <f>(O675+Systeme!$AA$17)/Systeme!$AA$14</f>
        <v>91.425483584173961</v>
      </c>
    </row>
    <row r="676" spans="1:16" x14ac:dyDescent="0.25">
      <c r="A676" s="4">
        <f t="shared" si="10"/>
        <v>674</v>
      </c>
      <c r="D676" s="19">
        <f>A676*0.001 *Systeme!$G$4</f>
        <v>67.400000000000006</v>
      </c>
      <c r="F676" s="8">
        <f>('DGL 4'!$P$3/'DGL 4'!$B$26)*(1-EXP(-'DGL 4'!$B$26*D676)) + ('DGL 4'!$P$4/'DGL 4'!$B$27)*(1-EXP(-'DGL 4'!$B$27*D676))+ ('DGL 4'!$P$5/'DGL 4'!$B$28)*(1-EXP(-'DGL 4'!$B$28*D676))</f>
        <v>-198437.23788669807</v>
      </c>
      <c r="G676" s="21">
        <f>(F676+Systeme!$C$17)/Systeme!$C$14</f>
        <v>0.78138105665096369</v>
      </c>
      <c r="I676" s="8">
        <f>('DGL 4'!$P$7/'DGL 4'!$B$26)*(1-EXP(-'DGL 4'!$B$26*D676)) + ('DGL 4'!$P$8/'DGL 4'!$B$27)*(1-EXP(-'DGL 4'!$B$27*D676))+ ('DGL 4'!$P$9/'DGL 4'!$B$28)*(1-EXP(-'DGL 4'!$B$28*D676))</f>
        <v>7967.769044278888</v>
      </c>
      <c r="J676" s="21">
        <f>(I676+Systeme!$K$17)/Systeme!$K$14</f>
        <v>3.9838845221394439</v>
      </c>
      <c r="L676" s="8">
        <f>('DGL 4'!$P$11/'DGL 4'!$B$26)*(1-EXP(-'DGL 4'!$B$26*D676)) + ('DGL 4'!$P$12/'DGL 4'!$B$27)*(1-EXP(-'DGL 4'!$B$27*D676))+ ('DGL 4'!$P$13/'DGL 4'!$B$28)*(1-EXP(-'DGL 4'!$B$28*D676))</f>
        <v>7542.9258386248548</v>
      </c>
      <c r="M676" s="21">
        <f>(L676+Systeme!$S$17)/Systeme!$S$14</f>
        <v>3.7714629193124276</v>
      </c>
      <c r="O676" s="8">
        <f>('DGL 4'!$P$15/'DGL 4'!$B$26)*(1-EXP(-'DGL 4'!$B$26*D676)) + ('DGL 4'!$P$16/'DGL 4'!$B$27)*(1-EXP(-'DGL 4'!$B$27*D676))+ ('DGL 4'!$P$17/'DGL 4'!$B$28)*(1-EXP(-'DGL 4'!$B$28*D676))</f>
        <v>182926.54300379433</v>
      </c>
      <c r="P676" s="21">
        <f>(O676+Systeme!$AA$17)/Systeme!$AA$14</f>
        <v>91.463271501897168</v>
      </c>
    </row>
    <row r="677" spans="1:16" x14ac:dyDescent="0.25">
      <c r="A677" s="4">
        <f t="shared" si="10"/>
        <v>675</v>
      </c>
      <c r="D677" s="19">
        <f>A677*0.001 *Systeme!$G$4</f>
        <v>67.5</v>
      </c>
      <c r="F677" s="8">
        <f>('DGL 4'!$P$3/'DGL 4'!$B$26)*(1-EXP(-'DGL 4'!$B$26*D677)) + ('DGL 4'!$P$4/'DGL 4'!$B$27)*(1-EXP(-'DGL 4'!$B$27*D677))+ ('DGL 4'!$P$5/'DGL 4'!$B$28)*(1-EXP(-'DGL 4'!$B$28*D677))</f>
        <v>-198444.87689662797</v>
      </c>
      <c r="G677" s="21">
        <f>(F677+Systeme!$C$17)/Systeme!$C$14</f>
        <v>0.77756155168601249</v>
      </c>
      <c r="I677" s="8">
        <f>('DGL 4'!$P$7/'DGL 4'!$B$26)*(1-EXP(-'DGL 4'!$B$26*D677)) + ('DGL 4'!$P$8/'DGL 4'!$B$27)*(1-EXP(-'DGL 4'!$B$27*D677))+ ('DGL 4'!$P$9/'DGL 4'!$B$28)*(1-EXP(-'DGL 4'!$B$28*D677))</f>
        <v>7933.018483026186</v>
      </c>
      <c r="J677" s="21">
        <f>(I677+Systeme!$K$17)/Systeme!$K$14</f>
        <v>3.9665092415130929</v>
      </c>
      <c r="L677" s="8">
        <f>('DGL 4'!$P$11/'DGL 4'!$B$26)*(1-EXP(-'DGL 4'!$B$26*D677)) + ('DGL 4'!$P$12/'DGL 4'!$B$27)*(1-EXP(-'DGL 4'!$B$27*D677))+ ('DGL 4'!$P$13/'DGL 4'!$B$28)*(1-EXP(-'DGL 4'!$B$28*D677))</f>
        <v>7510.068848806608</v>
      </c>
      <c r="M677" s="21">
        <f>(L677+Systeme!$S$17)/Systeme!$S$14</f>
        <v>3.7550344244033038</v>
      </c>
      <c r="O677" s="8">
        <f>('DGL 4'!$P$15/'DGL 4'!$B$26)*(1-EXP(-'DGL 4'!$B$26*D677)) + ('DGL 4'!$P$16/'DGL 4'!$B$27)*(1-EXP(-'DGL 4'!$B$27*D677))+ ('DGL 4'!$P$17/'DGL 4'!$B$28)*(1-EXP(-'DGL 4'!$B$28*D677))</f>
        <v>183001.78956479521</v>
      </c>
      <c r="P677" s="21">
        <f>(O677+Systeme!$AA$17)/Systeme!$AA$14</f>
        <v>91.500894782397609</v>
      </c>
    </row>
    <row r="678" spans="1:16" x14ac:dyDescent="0.25">
      <c r="A678" s="4">
        <f t="shared" si="10"/>
        <v>676</v>
      </c>
      <c r="D678" s="19">
        <f>A678*0.001 *Systeme!$G$4</f>
        <v>67.600000000000009</v>
      </c>
      <c r="F678" s="8">
        <f>('DGL 4'!$P$3/'DGL 4'!$B$26)*(1-EXP(-'DGL 4'!$B$26*D678)) + ('DGL 4'!$P$4/'DGL 4'!$B$27)*(1-EXP(-'DGL 4'!$B$27*D678))+ ('DGL 4'!$P$5/'DGL 4'!$B$28)*(1-EXP(-'DGL 4'!$B$28*D678))</f>
        <v>-198452.4744010086</v>
      </c>
      <c r="G678" s="21">
        <f>(F678+Systeme!$C$17)/Systeme!$C$14</f>
        <v>0.77376279949570015</v>
      </c>
      <c r="I678" s="8">
        <f>('DGL 4'!$P$7/'DGL 4'!$B$26)*(1-EXP(-'DGL 4'!$B$26*D678)) + ('DGL 4'!$P$8/'DGL 4'!$B$27)*(1-EXP(-'DGL 4'!$B$27*D678))+ ('DGL 4'!$P$9/'DGL 4'!$B$28)*(1-EXP(-'DGL 4'!$B$28*D678))</f>
        <v>7898.4153491430916</v>
      </c>
      <c r="J678" s="21">
        <f>(I678+Systeme!$K$17)/Systeme!$K$14</f>
        <v>3.9492076745715456</v>
      </c>
      <c r="L678" s="8">
        <f>('DGL 4'!$P$11/'DGL 4'!$B$26)*(1-EXP(-'DGL 4'!$B$26*D678)) + ('DGL 4'!$P$12/'DGL 4'!$B$27)*(1-EXP(-'DGL 4'!$B$27*D678))+ ('DGL 4'!$P$13/'DGL 4'!$B$28)*(1-EXP(-'DGL 4'!$B$28*D678))</f>
        <v>7477.3508082779881</v>
      </c>
      <c r="M678" s="21">
        <f>(L678+Systeme!$S$17)/Systeme!$S$14</f>
        <v>3.738675404138994</v>
      </c>
      <c r="O678" s="8">
        <f>('DGL 4'!$P$15/'DGL 4'!$B$26)*(1-EXP(-'DGL 4'!$B$26*D678)) + ('DGL 4'!$P$16/'DGL 4'!$B$27)*(1-EXP(-'DGL 4'!$B$27*D678))+ ('DGL 4'!$P$17/'DGL 4'!$B$28)*(1-EXP(-'DGL 4'!$B$28*D678))</f>
        <v>183076.70824358761</v>
      </c>
      <c r="P678" s="21">
        <f>(O678+Systeme!$AA$17)/Systeme!$AA$14</f>
        <v>91.538354121793802</v>
      </c>
    </row>
    <row r="679" spans="1:16" x14ac:dyDescent="0.25">
      <c r="A679" s="4">
        <f t="shared" si="10"/>
        <v>677</v>
      </c>
      <c r="D679" s="19">
        <f>A679*0.001 *Systeme!$G$4</f>
        <v>67.7</v>
      </c>
      <c r="F679" s="8">
        <f>('DGL 4'!$P$3/'DGL 4'!$B$26)*(1-EXP(-'DGL 4'!$B$26*D679)) + ('DGL 4'!$P$4/'DGL 4'!$B$27)*(1-EXP(-'DGL 4'!$B$27*D679))+ ('DGL 4'!$P$5/'DGL 4'!$B$28)*(1-EXP(-'DGL 4'!$B$28*D679))</f>
        <v>-198460.0306664232</v>
      </c>
      <c r="G679" s="21">
        <f>(F679+Systeme!$C$17)/Systeme!$C$14</f>
        <v>0.76998466678839761</v>
      </c>
      <c r="I679" s="8">
        <f>('DGL 4'!$P$7/'DGL 4'!$B$26)*(1-EXP(-'DGL 4'!$B$26*D679)) + ('DGL 4'!$P$8/'DGL 4'!$B$27)*(1-EXP(-'DGL 4'!$B$27*D679))+ ('DGL 4'!$P$9/'DGL 4'!$B$28)*(1-EXP(-'DGL 4'!$B$28*D679))</f>
        <v>7863.95906332499</v>
      </c>
      <c r="J679" s="21">
        <f>(I679+Systeme!$K$17)/Systeme!$K$14</f>
        <v>3.931979531662495</v>
      </c>
      <c r="L679" s="8">
        <f>('DGL 4'!$P$11/'DGL 4'!$B$26)*(1-EXP(-'DGL 4'!$B$26*D679)) + ('DGL 4'!$P$12/'DGL 4'!$B$27)*(1-EXP(-'DGL 4'!$B$27*D679))+ ('DGL 4'!$P$13/'DGL 4'!$B$28)*(1-EXP(-'DGL 4'!$B$28*D679))</f>
        <v>7444.7711761071987</v>
      </c>
      <c r="M679" s="21">
        <f>(L679+Systeme!$S$17)/Systeme!$S$14</f>
        <v>3.7223855880535992</v>
      </c>
      <c r="O679" s="8">
        <f>('DGL 4'!$P$15/'DGL 4'!$B$26)*(1-EXP(-'DGL 4'!$B$26*D679)) + ('DGL 4'!$P$16/'DGL 4'!$B$27)*(1-EXP(-'DGL 4'!$B$27*D679))+ ('DGL 4'!$P$17/'DGL 4'!$B$28)*(1-EXP(-'DGL 4'!$B$28*D679))</f>
        <v>183151.30042699102</v>
      </c>
      <c r="P679" s="21">
        <f>(O679+Systeme!$AA$17)/Systeme!$AA$14</f>
        <v>91.575650213495507</v>
      </c>
    </row>
    <row r="680" spans="1:16" x14ac:dyDescent="0.25">
      <c r="A680" s="4">
        <f t="shared" si="10"/>
        <v>678</v>
      </c>
      <c r="D680" s="19">
        <f>A680*0.001 *Systeme!$G$4</f>
        <v>67.800000000000011</v>
      </c>
      <c r="F680" s="8">
        <f>('DGL 4'!$P$3/'DGL 4'!$B$26)*(1-EXP(-'DGL 4'!$B$26*D680)) + ('DGL 4'!$P$4/'DGL 4'!$B$27)*(1-EXP(-'DGL 4'!$B$27*D680))+ ('DGL 4'!$P$5/'DGL 4'!$B$28)*(1-EXP(-'DGL 4'!$B$28*D680))</f>
        <v>-198467.54595737797</v>
      </c>
      <c r="G680" s="21">
        <f>(F680+Systeme!$C$17)/Systeme!$C$14</f>
        <v>0.76622702131101683</v>
      </c>
      <c r="I680" s="8">
        <f>('DGL 4'!$P$7/'DGL 4'!$B$26)*(1-EXP(-'DGL 4'!$B$26*D680)) + ('DGL 4'!$P$8/'DGL 4'!$B$27)*(1-EXP(-'DGL 4'!$B$27*D680))+ ('DGL 4'!$P$9/'DGL 4'!$B$28)*(1-EXP(-'DGL 4'!$B$28*D680))</f>
        <v>7829.6490480186476</v>
      </c>
      <c r="J680" s="21">
        <f>(I680+Systeme!$K$17)/Systeme!$K$14</f>
        <v>3.9148245240093238</v>
      </c>
      <c r="L680" s="8">
        <f>('DGL 4'!$P$11/'DGL 4'!$B$26)*(1-EXP(-'DGL 4'!$B$26*D680)) + ('DGL 4'!$P$12/'DGL 4'!$B$27)*(1-EXP(-'DGL 4'!$B$27*D680))+ ('DGL 4'!$P$13/'DGL 4'!$B$28)*(1-EXP(-'DGL 4'!$B$28*D680))</f>
        <v>7412.3294129357382</v>
      </c>
      <c r="M680" s="21">
        <f>(L680+Systeme!$S$17)/Systeme!$S$14</f>
        <v>3.7061647064678693</v>
      </c>
      <c r="O680" s="8">
        <f>('DGL 4'!$P$15/'DGL 4'!$B$26)*(1-EXP(-'DGL 4'!$B$26*D680)) + ('DGL 4'!$P$16/'DGL 4'!$B$27)*(1-EXP(-'DGL 4'!$B$27*D680))+ ('DGL 4'!$P$17/'DGL 4'!$B$28)*(1-EXP(-'DGL 4'!$B$28*D680))</f>
        <v>183225.56749642364</v>
      </c>
      <c r="P680" s="21">
        <f>(O680+Systeme!$AA$17)/Systeme!$AA$14</f>
        <v>91.612783748211825</v>
      </c>
    </row>
    <row r="681" spans="1:16" x14ac:dyDescent="0.25">
      <c r="A681" s="4">
        <f t="shared" si="10"/>
        <v>679</v>
      </c>
      <c r="D681" s="19">
        <f>A681*0.001 *Systeme!$G$4</f>
        <v>67.900000000000006</v>
      </c>
      <c r="F681" s="8">
        <f>('DGL 4'!$P$3/'DGL 4'!$B$26)*(1-EXP(-'DGL 4'!$B$26*D681)) + ('DGL 4'!$P$4/'DGL 4'!$B$27)*(1-EXP(-'DGL 4'!$B$27*D681))+ ('DGL 4'!$P$5/'DGL 4'!$B$28)*(1-EXP(-'DGL 4'!$B$28*D681))</f>
        <v>-198475.02053632116</v>
      </c>
      <c r="G681" s="21">
        <f>(F681+Systeme!$C$17)/Systeme!$C$14</f>
        <v>0.76248973183942148</v>
      </c>
      <c r="I681" s="8">
        <f>('DGL 4'!$P$7/'DGL 4'!$B$26)*(1-EXP(-'DGL 4'!$B$26*D681)) + ('DGL 4'!$P$8/'DGL 4'!$B$27)*(1-EXP(-'DGL 4'!$B$27*D681))+ ('DGL 4'!$P$9/'DGL 4'!$B$28)*(1-EXP(-'DGL 4'!$B$28*D681))</f>
        <v>7795.4847274233762</v>
      </c>
      <c r="J681" s="21">
        <f>(I681+Systeme!$K$17)/Systeme!$K$14</f>
        <v>3.8977423637116879</v>
      </c>
      <c r="L681" s="8">
        <f>('DGL 4'!$P$11/'DGL 4'!$B$26)*(1-EXP(-'DGL 4'!$B$26*D681)) + ('DGL 4'!$P$12/'DGL 4'!$B$27)*(1-EXP(-'DGL 4'!$B$27*D681))+ ('DGL 4'!$P$13/'DGL 4'!$B$28)*(1-EXP(-'DGL 4'!$B$28*D681))</f>
        <v>7380.0249809802335</v>
      </c>
      <c r="M681" s="21">
        <f>(L681+Systeme!$S$17)/Systeme!$S$14</f>
        <v>3.6900124904901168</v>
      </c>
      <c r="O681" s="8">
        <f>('DGL 4'!$P$15/'DGL 4'!$B$26)*(1-EXP(-'DGL 4'!$B$26*D681)) + ('DGL 4'!$P$16/'DGL 4'!$B$27)*(1-EXP(-'DGL 4'!$B$27*D681))+ ('DGL 4'!$P$17/'DGL 4'!$B$28)*(1-EXP(-'DGL 4'!$B$28*D681))</f>
        <v>183299.51082791761</v>
      </c>
      <c r="P681" s="21">
        <f>(O681+Systeme!$AA$17)/Systeme!$AA$14</f>
        <v>91.6497554139588</v>
      </c>
    </row>
    <row r="682" spans="1:16" x14ac:dyDescent="0.25">
      <c r="A682" s="4">
        <f t="shared" si="10"/>
        <v>680</v>
      </c>
      <c r="D682" s="19">
        <f>A682*0.001 *Systeme!$G$4</f>
        <v>68</v>
      </c>
      <c r="F682" s="8">
        <f>('DGL 4'!$P$3/'DGL 4'!$B$26)*(1-EXP(-'DGL 4'!$B$26*D682)) + ('DGL 4'!$P$4/'DGL 4'!$B$27)*(1-EXP(-'DGL 4'!$B$27*D682))+ ('DGL 4'!$P$5/'DGL 4'!$B$28)*(1-EXP(-'DGL 4'!$B$28*D682))</f>
        <v>-198482.4546636616</v>
      </c>
      <c r="G682" s="21">
        <f>(F682+Systeme!$C$17)/Systeme!$C$14</f>
        <v>0.75877266816920019</v>
      </c>
      <c r="I682" s="8">
        <f>('DGL 4'!$P$7/'DGL 4'!$B$26)*(1-EXP(-'DGL 4'!$B$26*D682)) + ('DGL 4'!$P$8/'DGL 4'!$B$27)*(1-EXP(-'DGL 4'!$B$27*D682))+ ('DGL 4'!$P$9/'DGL 4'!$B$28)*(1-EXP(-'DGL 4'!$B$28*D682))</f>
        <v>7761.4655274920515</v>
      </c>
      <c r="J682" s="21">
        <f>(I682+Systeme!$K$17)/Systeme!$K$14</f>
        <v>3.8807327637460256</v>
      </c>
      <c r="L682" s="8">
        <f>('DGL 4'!$P$11/'DGL 4'!$B$26)*(1-EXP(-'DGL 4'!$B$26*D682)) + ('DGL 4'!$P$12/'DGL 4'!$B$27)*(1-EXP(-'DGL 4'!$B$27*D682))+ ('DGL 4'!$P$13/'DGL 4'!$B$28)*(1-EXP(-'DGL 4'!$B$28*D682))</f>
        <v>7347.8573440345936</v>
      </c>
      <c r="M682" s="21">
        <f>(L682+Systeme!$S$17)/Systeme!$S$14</f>
        <v>3.6739286720172966</v>
      </c>
      <c r="O682" s="8">
        <f>('DGL 4'!$P$15/'DGL 4'!$B$26)*(1-EXP(-'DGL 4'!$B$26*D682)) + ('DGL 4'!$P$16/'DGL 4'!$B$27)*(1-EXP(-'DGL 4'!$B$27*D682))+ ('DGL 4'!$P$17/'DGL 4'!$B$28)*(1-EXP(-'DGL 4'!$B$28*D682))</f>
        <v>183373.13179213501</v>
      </c>
      <c r="P682" s="21">
        <f>(O682+Systeme!$AA$17)/Systeme!$AA$14</f>
        <v>91.686565896067506</v>
      </c>
    </row>
    <row r="683" spans="1:16" x14ac:dyDescent="0.25">
      <c r="A683" s="4">
        <f t="shared" si="10"/>
        <v>681</v>
      </c>
      <c r="D683" s="19">
        <f>A683*0.001 *Systeme!$G$4</f>
        <v>68.100000000000009</v>
      </c>
      <c r="F683" s="8">
        <f>('DGL 4'!$P$3/'DGL 4'!$B$26)*(1-EXP(-'DGL 4'!$B$26*D683)) + ('DGL 4'!$P$4/'DGL 4'!$B$27)*(1-EXP(-'DGL 4'!$B$27*D683))+ ('DGL 4'!$P$5/'DGL 4'!$B$28)*(1-EXP(-'DGL 4'!$B$28*D683))</f>
        <v>-198489.84859778732</v>
      </c>
      <c r="G683" s="21">
        <f>(F683+Systeme!$C$17)/Systeme!$C$14</f>
        <v>0.7550757011063397</v>
      </c>
      <c r="I683" s="8">
        <f>('DGL 4'!$P$7/'DGL 4'!$B$26)*(1-EXP(-'DGL 4'!$B$26*D683)) + ('DGL 4'!$P$8/'DGL 4'!$B$27)*(1-EXP(-'DGL 4'!$B$27*D683))+ ('DGL 4'!$P$9/'DGL 4'!$B$28)*(1-EXP(-'DGL 4'!$B$28*D683))</f>
        <v>7727.5908759319573</v>
      </c>
      <c r="J683" s="21">
        <f>(I683+Systeme!$K$17)/Systeme!$K$14</f>
        <v>3.8637954379659787</v>
      </c>
      <c r="L683" s="8">
        <f>('DGL 4'!$P$11/'DGL 4'!$B$26)*(1-EXP(-'DGL 4'!$B$26*D683)) + ('DGL 4'!$P$12/'DGL 4'!$B$27)*(1-EXP(-'DGL 4'!$B$27*D683))+ ('DGL 4'!$P$13/'DGL 4'!$B$28)*(1-EXP(-'DGL 4'!$B$28*D683))</f>
        <v>7315.8259674716683</v>
      </c>
      <c r="M683" s="21">
        <f>(L683+Systeme!$S$17)/Systeme!$S$14</f>
        <v>3.6579129837358342</v>
      </c>
      <c r="O683" s="8">
        <f>('DGL 4'!$P$15/'DGL 4'!$B$26)*(1-EXP(-'DGL 4'!$B$26*D683)) + ('DGL 4'!$P$16/'DGL 4'!$B$27)*(1-EXP(-'DGL 4'!$B$27*D683))+ ('DGL 4'!$P$17/'DGL 4'!$B$28)*(1-EXP(-'DGL 4'!$B$28*D683))</f>
        <v>183446.43175438375</v>
      </c>
      <c r="P683" s="21">
        <f>(O683+Systeme!$AA$17)/Systeme!$AA$14</f>
        <v>91.723215877191876</v>
      </c>
    </row>
    <row r="684" spans="1:16" x14ac:dyDescent="0.25">
      <c r="A684" s="4">
        <f t="shared" si="10"/>
        <v>682</v>
      </c>
      <c r="D684" s="19">
        <f>A684*0.001 *Systeme!$G$4</f>
        <v>68.2</v>
      </c>
      <c r="F684" s="8">
        <f>('DGL 4'!$P$3/'DGL 4'!$B$26)*(1-EXP(-'DGL 4'!$B$26*D684)) + ('DGL 4'!$P$4/'DGL 4'!$B$27)*(1-EXP(-'DGL 4'!$B$27*D684))+ ('DGL 4'!$P$5/'DGL 4'!$B$28)*(1-EXP(-'DGL 4'!$B$28*D684))</f>
        <v>-198497.20259508397</v>
      </c>
      <c r="G684" s="21">
        <f>(F684+Systeme!$C$17)/Systeme!$C$14</f>
        <v>0.75139870245801288</v>
      </c>
      <c r="I684" s="8">
        <f>('DGL 4'!$P$7/'DGL 4'!$B$26)*(1-EXP(-'DGL 4'!$B$26*D684)) + ('DGL 4'!$P$8/'DGL 4'!$B$27)*(1-EXP(-'DGL 4'!$B$27*D684))+ ('DGL 4'!$P$9/'DGL 4'!$B$28)*(1-EXP(-'DGL 4'!$B$28*D684))</f>
        <v>7693.8602022058913</v>
      </c>
      <c r="J684" s="21">
        <f>(I684+Systeme!$K$17)/Systeme!$K$14</f>
        <v>3.8469301011029455</v>
      </c>
      <c r="L684" s="8">
        <f>('DGL 4'!$P$11/'DGL 4'!$B$26)*(1-EXP(-'DGL 4'!$B$26*D684)) + ('DGL 4'!$P$12/'DGL 4'!$B$27)*(1-EXP(-'DGL 4'!$B$27*D684))+ ('DGL 4'!$P$13/'DGL 4'!$B$28)*(1-EXP(-'DGL 4'!$B$28*D684))</f>
        <v>7283.9303182450531</v>
      </c>
      <c r="M684" s="21">
        <f>(L684+Systeme!$S$17)/Systeme!$S$14</f>
        <v>3.6419651591225266</v>
      </c>
      <c r="O684" s="8">
        <f>('DGL 4'!$P$15/'DGL 4'!$B$26)*(1-EXP(-'DGL 4'!$B$26*D684)) + ('DGL 4'!$P$16/'DGL 4'!$B$27)*(1-EXP(-'DGL 4'!$B$27*D684))+ ('DGL 4'!$P$17/'DGL 4'!$B$28)*(1-EXP(-'DGL 4'!$B$28*D684))</f>
        <v>183519.41207463306</v>
      </c>
      <c r="P684" s="21">
        <f>(O684+Systeme!$AA$17)/Systeme!$AA$14</f>
        <v>91.759706037316533</v>
      </c>
    </row>
    <row r="685" spans="1:16" x14ac:dyDescent="0.25">
      <c r="A685" s="4">
        <f t="shared" si="10"/>
        <v>683</v>
      </c>
      <c r="D685" s="19">
        <f>A685*0.001 *Systeme!$G$4</f>
        <v>68.300000000000011</v>
      </c>
      <c r="F685" s="8">
        <f>('DGL 4'!$P$3/'DGL 4'!$B$26)*(1-EXP(-'DGL 4'!$B$26*D685)) + ('DGL 4'!$P$4/'DGL 4'!$B$27)*(1-EXP(-'DGL 4'!$B$27*D685))+ ('DGL 4'!$P$5/'DGL 4'!$B$28)*(1-EXP(-'DGL 4'!$B$28*D685))</f>
        <v>-198504.5169099528</v>
      </c>
      <c r="G685" s="21">
        <f>(F685+Systeme!$C$17)/Systeme!$C$14</f>
        <v>0.74774154502360035</v>
      </c>
      <c r="I685" s="8">
        <f>('DGL 4'!$P$7/'DGL 4'!$B$26)*(1-EXP(-'DGL 4'!$B$26*D685)) + ('DGL 4'!$P$8/'DGL 4'!$B$27)*(1-EXP(-'DGL 4'!$B$27*D685))+ ('DGL 4'!$P$9/'DGL 4'!$B$28)*(1-EXP(-'DGL 4'!$B$28*D685))</f>
        <v>7660.2729375327472</v>
      </c>
      <c r="J685" s="21">
        <f>(I685+Systeme!$K$17)/Systeme!$K$14</f>
        <v>3.8301364687663737</v>
      </c>
      <c r="L685" s="8">
        <f>('DGL 4'!$P$11/'DGL 4'!$B$26)*(1-EXP(-'DGL 4'!$B$26*D685)) + ('DGL 4'!$P$12/'DGL 4'!$B$27)*(1-EXP(-'DGL 4'!$B$27*D685))+ ('DGL 4'!$P$13/'DGL 4'!$B$28)*(1-EXP(-'DGL 4'!$B$28*D685))</f>
        <v>7252.169864890544</v>
      </c>
      <c r="M685" s="21">
        <f>(L685+Systeme!$S$17)/Systeme!$S$14</f>
        <v>3.6260849324452722</v>
      </c>
      <c r="O685" s="8">
        <f>('DGL 4'!$P$15/'DGL 4'!$B$26)*(1-EXP(-'DGL 4'!$B$26*D685)) + ('DGL 4'!$P$16/'DGL 4'!$B$27)*(1-EXP(-'DGL 4'!$B$27*D685))+ ('DGL 4'!$P$17/'DGL 4'!$B$28)*(1-EXP(-'DGL 4'!$B$28*D685))</f>
        <v>183592.0741075296</v>
      </c>
      <c r="P685" s="21">
        <f>(O685+Systeme!$AA$17)/Systeme!$AA$14</f>
        <v>91.796037053764792</v>
      </c>
    </row>
    <row r="686" spans="1:16" x14ac:dyDescent="0.25">
      <c r="A686" s="4">
        <f t="shared" si="10"/>
        <v>684</v>
      </c>
      <c r="D686" s="19">
        <f>A686*0.001 *Systeme!$G$4</f>
        <v>68.400000000000006</v>
      </c>
      <c r="F686" s="8">
        <f>('DGL 4'!$P$3/'DGL 4'!$B$26)*(1-EXP(-'DGL 4'!$B$26*D686)) + ('DGL 4'!$P$4/'DGL 4'!$B$27)*(1-EXP(-'DGL 4'!$B$27*D686))+ ('DGL 4'!$P$5/'DGL 4'!$B$28)*(1-EXP(-'DGL 4'!$B$28*D686))</f>
        <v>-198511.79179482893</v>
      </c>
      <c r="G686" s="21">
        <f>(F686+Systeme!$C$17)/Systeme!$C$14</f>
        <v>0.7441041025855375</v>
      </c>
      <c r="I686" s="8">
        <f>('DGL 4'!$P$7/'DGL 4'!$B$26)*(1-EXP(-'DGL 4'!$B$26*D686)) + ('DGL 4'!$P$8/'DGL 4'!$B$27)*(1-EXP(-'DGL 4'!$B$27*D686))+ ('DGL 4'!$P$9/'DGL 4'!$B$28)*(1-EXP(-'DGL 4'!$B$28*D686))</f>
        <v>7626.8285148880677</v>
      </c>
      <c r="J686" s="21">
        <f>(I686+Systeme!$K$17)/Systeme!$K$14</f>
        <v>3.813414257444034</v>
      </c>
      <c r="L686" s="8">
        <f>('DGL 4'!$P$11/'DGL 4'!$B$26)*(1-EXP(-'DGL 4'!$B$26*D686)) + ('DGL 4'!$P$12/'DGL 4'!$B$27)*(1-EXP(-'DGL 4'!$B$27*D686))+ ('DGL 4'!$P$13/'DGL 4'!$B$28)*(1-EXP(-'DGL 4'!$B$28*D686))</f>
        <v>7220.5440775278257</v>
      </c>
      <c r="M686" s="21">
        <f>(L686+Systeme!$S$17)/Systeme!$S$14</f>
        <v>3.6102720387639127</v>
      </c>
      <c r="O686" s="8">
        <f>('DGL 4'!$P$15/'DGL 4'!$B$26)*(1-EXP(-'DGL 4'!$B$26*D686)) + ('DGL 4'!$P$16/'DGL 4'!$B$27)*(1-EXP(-'DGL 4'!$B$27*D686))+ ('DGL 4'!$P$17/'DGL 4'!$B$28)*(1-EXP(-'DGL 4'!$B$28*D686))</f>
        <v>183664.41920241306</v>
      </c>
      <c r="P686" s="21">
        <f>(O686+Systeme!$AA$17)/Systeme!$AA$14</f>
        <v>91.832209601206529</v>
      </c>
    </row>
    <row r="687" spans="1:16" x14ac:dyDescent="0.25">
      <c r="A687" s="4">
        <f t="shared" si="10"/>
        <v>685</v>
      </c>
      <c r="D687" s="19">
        <f>A687*0.001 *Systeme!$G$4</f>
        <v>68.5</v>
      </c>
      <c r="F687" s="8">
        <f>('DGL 4'!$P$3/'DGL 4'!$B$26)*(1-EXP(-'DGL 4'!$B$26*D687)) + ('DGL 4'!$P$4/'DGL 4'!$B$27)*(1-EXP(-'DGL 4'!$B$27*D687))+ ('DGL 4'!$P$5/'DGL 4'!$B$28)*(1-EXP(-'DGL 4'!$B$28*D687))</f>
        <v>-198519.02750019901</v>
      </c>
      <c r="G687" s="21">
        <f>(F687+Systeme!$C$17)/Systeme!$C$14</f>
        <v>0.74048624990049572</v>
      </c>
      <c r="I687" s="8">
        <f>('DGL 4'!$P$7/'DGL 4'!$B$26)*(1-EXP(-'DGL 4'!$B$26*D687)) + ('DGL 4'!$P$8/'DGL 4'!$B$27)*(1-EXP(-'DGL 4'!$B$27*D687))+ ('DGL 4'!$P$9/'DGL 4'!$B$28)*(1-EXP(-'DGL 4'!$B$28*D687))</f>
        <v>7593.5263690049469</v>
      </c>
      <c r="J687" s="21">
        <f>(I687+Systeme!$K$17)/Systeme!$K$14</f>
        <v>3.7967631845024736</v>
      </c>
      <c r="L687" s="8">
        <f>('DGL 4'!$P$11/'DGL 4'!$B$26)*(1-EXP(-'DGL 4'!$B$26*D687)) + ('DGL 4'!$P$12/'DGL 4'!$B$27)*(1-EXP(-'DGL 4'!$B$27*D687))+ ('DGL 4'!$P$13/'DGL 4'!$B$28)*(1-EXP(-'DGL 4'!$B$28*D687))</f>
        <v>7189.0524278618395</v>
      </c>
      <c r="M687" s="21">
        <f>(L687+Systeme!$S$17)/Systeme!$S$14</f>
        <v>3.5945262139309198</v>
      </c>
      <c r="O687" s="8">
        <f>('DGL 4'!$P$15/'DGL 4'!$B$26)*(1-EXP(-'DGL 4'!$B$26*D687)) + ('DGL 4'!$P$16/'DGL 4'!$B$27)*(1-EXP(-'DGL 4'!$B$27*D687))+ ('DGL 4'!$P$17/'DGL 4'!$B$28)*(1-EXP(-'DGL 4'!$B$28*D687))</f>
        <v>183736.44870333231</v>
      </c>
      <c r="P687" s="21">
        <f>(O687+Systeme!$AA$17)/Systeme!$AA$14</f>
        <v>91.868224351666157</v>
      </c>
    </row>
    <row r="688" spans="1:16" x14ac:dyDescent="0.25">
      <c r="A688" s="4">
        <f t="shared" si="10"/>
        <v>686</v>
      </c>
      <c r="D688" s="19">
        <f>A688*0.001 *Systeme!$G$4</f>
        <v>68.600000000000009</v>
      </c>
      <c r="F688" s="8">
        <f>('DGL 4'!$P$3/'DGL 4'!$B$26)*(1-EXP(-'DGL 4'!$B$26*D688)) + ('DGL 4'!$P$4/'DGL 4'!$B$27)*(1-EXP(-'DGL 4'!$B$27*D688))+ ('DGL 4'!$P$5/'DGL 4'!$B$28)*(1-EXP(-'DGL 4'!$B$28*D688))</f>
        <v>-198526.22427461884</v>
      </c>
      <c r="G688" s="21">
        <f>(F688+Systeme!$C$17)/Systeme!$C$14</f>
        <v>0.73688786269057893</v>
      </c>
      <c r="I688" s="8">
        <f>('DGL 4'!$P$7/'DGL 4'!$B$26)*(1-EXP(-'DGL 4'!$B$26*D688)) + ('DGL 4'!$P$8/'DGL 4'!$B$27)*(1-EXP(-'DGL 4'!$B$27*D688))+ ('DGL 4'!$P$9/'DGL 4'!$B$28)*(1-EXP(-'DGL 4'!$B$28*D688))</f>
        <v>7560.3659363740589</v>
      </c>
      <c r="J688" s="21">
        <f>(I688+Systeme!$K$17)/Systeme!$K$14</f>
        <v>3.7801829681870296</v>
      </c>
      <c r="L688" s="8">
        <f>('DGL 4'!$P$11/'DGL 4'!$B$26)*(1-EXP(-'DGL 4'!$B$26*D688)) + ('DGL 4'!$P$12/'DGL 4'!$B$27)*(1-EXP(-'DGL 4'!$B$27*D688))+ ('DGL 4'!$P$13/'DGL 4'!$B$28)*(1-EXP(-'DGL 4'!$B$28*D688))</f>
        <v>7157.6943891840056</v>
      </c>
      <c r="M688" s="21">
        <f>(L688+Systeme!$S$17)/Systeme!$S$14</f>
        <v>3.5788471945920026</v>
      </c>
      <c r="O688" s="8">
        <f>('DGL 4'!$P$15/'DGL 4'!$B$26)*(1-EXP(-'DGL 4'!$B$26*D688)) + ('DGL 4'!$P$16/'DGL 4'!$B$27)*(1-EXP(-'DGL 4'!$B$27*D688))+ ('DGL 4'!$P$17/'DGL 4'!$B$28)*(1-EXP(-'DGL 4'!$B$28*D688))</f>
        <v>183808.16394906084</v>
      </c>
      <c r="P688" s="21">
        <f>(O688+Systeme!$AA$17)/Systeme!$AA$14</f>
        <v>91.904081974530413</v>
      </c>
    </row>
    <row r="689" spans="1:16" x14ac:dyDescent="0.25">
      <c r="A689" s="4">
        <f t="shared" si="10"/>
        <v>687</v>
      </c>
      <c r="D689" s="19">
        <f>A689*0.001 *Systeme!$G$4</f>
        <v>68.7</v>
      </c>
      <c r="F689" s="8">
        <f>('DGL 4'!$P$3/'DGL 4'!$B$26)*(1-EXP(-'DGL 4'!$B$26*D689)) + ('DGL 4'!$P$4/'DGL 4'!$B$27)*(1-EXP(-'DGL 4'!$B$27*D689))+ ('DGL 4'!$P$5/'DGL 4'!$B$28)*(1-EXP(-'DGL 4'!$B$28*D689))</f>
        <v>-198533.3823647309</v>
      </c>
      <c r="G689" s="21">
        <f>(F689+Systeme!$C$17)/Systeme!$C$14</f>
        <v>0.73330881763454814</v>
      </c>
      <c r="I689" s="8">
        <f>('DGL 4'!$P$7/'DGL 4'!$B$26)*(1-EXP(-'DGL 4'!$B$26*D689)) + ('DGL 4'!$P$8/'DGL 4'!$B$27)*(1-EXP(-'DGL 4'!$B$27*D689))+ ('DGL 4'!$P$9/'DGL 4'!$B$28)*(1-EXP(-'DGL 4'!$B$28*D689))</f>
        <v>7527.3466552445025</v>
      </c>
      <c r="J689" s="21">
        <f>(I689+Systeme!$K$17)/Systeme!$K$14</f>
        <v>3.7636733276222514</v>
      </c>
      <c r="L689" s="8">
        <f>('DGL 4'!$P$11/'DGL 4'!$B$26)*(1-EXP(-'DGL 4'!$B$26*D689)) + ('DGL 4'!$P$12/'DGL 4'!$B$27)*(1-EXP(-'DGL 4'!$B$27*D689))+ ('DGL 4'!$P$13/'DGL 4'!$B$28)*(1-EXP(-'DGL 4'!$B$28*D689))</f>
        <v>7126.4694363734452</v>
      </c>
      <c r="M689" s="21">
        <f>(L689+Systeme!$S$17)/Systeme!$S$14</f>
        <v>3.5632347181867225</v>
      </c>
      <c r="O689" s="8">
        <f>('DGL 4'!$P$15/'DGL 4'!$B$26)*(1-EXP(-'DGL 4'!$B$26*D689)) + ('DGL 4'!$P$16/'DGL 4'!$B$27)*(1-EXP(-'DGL 4'!$B$27*D689))+ ('DGL 4'!$P$17/'DGL 4'!$B$28)*(1-EXP(-'DGL 4'!$B$28*D689))</f>
        <v>183879.56627311296</v>
      </c>
      <c r="P689" s="21">
        <f>(O689+Systeme!$AA$17)/Systeme!$AA$14</f>
        <v>91.939783136556471</v>
      </c>
    </row>
    <row r="690" spans="1:16" x14ac:dyDescent="0.25">
      <c r="A690" s="4">
        <f t="shared" si="10"/>
        <v>688</v>
      </c>
      <c r="D690" s="19">
        <f>A690*0.001 *Systeme!$G$4</f>
        <v>68.800000000000011</v>
      </c>
      <c r="F690" s="8">
        <f>('DGL 4'!$P$3/'DGL 4'!$B$26)*(1-EXP(-'DGL 4'!$B$26*D690)) + ('DGL 4'!$P$4/'DGL 4'!$B$27)*(1-EXP(-'DGL 4'!$B$27*D690))+ ('DGL 4'!$P$5/'DGL 4'!$B$28)*(1-EXP(-'DGL 4'!$B$28*D690))</f>
        <v>-198540.50201528159</v>
      </c>
      <c r="G690" s="21">
        <f>(F690+Systeme!$C$17)/Systeme!$C$14</f>
        <v>0.72974899235920743</v>
      </c>
      <c r="I690" s="8">
        <f>('DGL 4'!$P$7/'DGL 4'!$B$26)*(1-EXP(-'DGL 4'!$B$26*D690)) + ('DGL 4'!$P$8/'DGL 4'!$B$27)*(1-EXP(-'DGL 4'!$B$27*D690))+ ('DGL 4'!$P$9/'DGL 4'!$B$28)*(1-EXP(-'DGL 4'!$B$28*D690))</f>
        <v>7494.4679656236549</v>
      </c>
      <c r="J690" s="21">
        <f>(I690+Systeme!$K$17)/Systeme!$K$14</f>
        <v>3.7472339828118275</v>
      </c>
      <c r="L690" s="8">
        <f>('DGL 4'!$P$11/'DGL 4'!$B$26)*(1-EXP(-'DGL 4'!$B$26*D690)) + ('DGL 4'!$P$12/'DGL 4'!$B$27)*(1-EXP(-'DGL 4'!$B$27*D690))+ ('DGL 4'!$P$13/'DGL 4'!$B$28)*(1-EXP(-'DGL 4'!$B$28*D690))</f>
        <v>7095.3770458982617</v>
      </c>
      <c r="M690" s="21">
        <f>(L690+Systeme!$S$17)/Systeme!$S$14</f>
        <v>3.5476885229491311</v>
      </c>
      <c r="O690" s="8">
        <f>('DGL 4'!$P$15/'DGL 4'!$B$26)*(1-EXP(-'DGL 4'!$B$26*D690)) + ('DGL 4'!$P$16/'DGL 4'!$B$27)*(1-EXP(-'DGL 4'!$B$27*D690))+ ('DGL 4'!$P$17/'DGL 4'!$B$28)*(1-EXP(-'DGL 4'!$B$28*D690))</f>
        <v>183950.6570037597</v>
      </c>
      <c r="P690" s="21">
        <f>(O690+Systeme!$AA$17)/Systeme!$AA$14</f>
        <v>91.975328501879844</v>
      </c>
    </row>
    <row r="691" spans="1:16" x14ac:dyDescent="0.25">
      <c r="A691" s="4">
        <f t="shared" si="10"/>
        <v>689</v>
      </c>
      <c r="D691" s="19">
        <f>A691*0.001 *Systeme!$G$4</f>
        <v>68.900000000000006</v>
      </c>
      <c r="F691" s="8">
        <f>('DGL 4'!$P$3/'DGL 4'!$B$26)*(1-EXP(-'DGL 4'!$B$26*D691)) + ('DGL 4'!$P$4/'DGL 4'!$B$27)*(1-EXP(-'DGL 4'!$B$27*D691))+ ('DGL 4'!$P$5/'DGL 4'!$B$28)*(1-EXP(-'DGL 4'!$B$28*D691))</f>
        <v>-198547.58346913836</v>
      </c>
      <c r="G691" s="21">
        <f>(F691+Systeme!$C$17)/Systeme!$C$14</f>
        <v>0.72620826543081785</v>
      </c>
      <c r="I691" s="8">
        <f>('DGL 4'!$P$7/'DGL 4'!$B$26)*(1-EXP(-'DGL 4'!$B$26*D691)) + ('DGL 4'!$P$8/'DGL 4'!$B$27)*(1-EXP(-'DGL 4'!$B$27*D691))+ ('DGL 4'!$P$9/'DGL 4'!$B$28)*(1-EXP(-'DGL 4'!$B$28*D691))</f>
        <v>7461.7293092776963</v>
      </c>
      <c r="J691" s="21">
        <f>(I691+Systeme!$K$17)/Systeme!$K$14</f>
        <v>3.730864654638848</v>
      </c>
      <c r="L691" s="8">
        <f>('DGL 4'!$P$11/'DGL 4'!$B$26)*(1-EXP(-'DGL 4'!$B$26*D691)) + ('DGL 4'!$P$12/'DGL 4'!$B$27)*(1-EXP(-'DGL 4'!$B$27*D691))+ ('DGL 4'!$P$13/'DGL 4'!$B$28)*(1-EXP(-'DGL 4'!$B$28*D691))</f>
        <v>7064.4166958163842</v>
      </c>
      <c r="M691" s="21">
        <f>(L691+Systeme!$S$17)/Systeme!$S$14</f>
        <v>3.5322083479081923</v>
      </c>
      <c r="O691" s="8">
        <f>('DGL 4'!$P$15/'DGL 4'!$B$26)*(1-EXP(-'DGL 4'!$B$26*D691)) + ('DGL 4'!$P$16/'DGL 4'!$B$27)*(1-EXP(-'DGL 4'!$B$27*D691))+ ('DGL 4'!$P$17/'DGL 4'!$B$28)*(1-EXP(-'DGL 4'!$B$28*D691))</f>
        <v>184021.43746404434</v>
      </c>
      <c r="P691" s="21">
        <f>(O691+Systeme!$AA$17)/Systeme!$AA$14</f>
        <v>92.01071873202217</v>
      </c>
    </row>
    <row r="692" spans="1:16" x14ac:dyDescent="0.25">
      <c r="A692" s="4">
        <f t="shared" si="10"/>
        <v>690</v>
      </c>
      <c r="D692" s="19">
        <f>A692*0.001 *Systeme!$G$4</f>
        <v>69</v>
      </c>
      <c r="F692" s="8">
        <f>('DGL 4'!$P$3/'DGL 4'!$B$26)*(1-EXP(-'DGL 4'!$B$26*D692)) + ('DGL 4'!$P$4/'DGL 4'!$B$27)*(1-EXP(-'DGL 4'!$B$27*D692))+ ('DGL 4'!$P$5/'DGL 4'!$B$28)*(1-EXP(-'DGL 4'!$B$28*D692))</f>
        <v>-198554.62696730674</v>
      </c>
      <c r="G692" s="21">
        <f>(F692+Systeme!$C$17)/Systeme!$C$14</f>
        <v>0.72268651634662817</v>
      </c>
      <c r="I692" s="8">
        <f>('DGL 4'!$P$7/'DGL 4'!$B$26)*(1-EXP(-'DGL 4'!$B$26*D692)) + ('DGL 4'!$P$8/'DGL 4'!$B$27)*(1-EXP(-'DGL 4'!$B$27*D692))+ ('DGL 4'!$P$9/'DGL 4'!$B$28)*(1-EXP(-'DGL 4'!$B$28*D692))</f>
        <v>7429.1301297314931</v>
      </c>
      <c r="J692" s="21">
        <f>(I692+Systeme!$K$17)/Systeme!$K$14</f>
        <v>3.7145650648657464</v>
      </c>
      <c r="L692" s="8">
        <f>('DGL 4'!$P$11/'DGL 4'!$B$26)*(1-EXP(-'DGL 4'!$B$26*D692)) + ('DGL 4'!$P$12/'DGL 4'!$B$27)*(1-EXP(-'DGL 4'!$B$27*D692))+ ('DGL 4'!$P$13/'DGL 4'!$B$28)*(1-EXP(-'DGL 4'!$B$28*D692))</f>
        <v>7033.5878657765279</v>
      </c>
      <c r="M692" s="21">
        <f>(L692+Systeme!$S$17)/Systeme!$S$14</f>
        <v>3.5167939328882638</v>
      </c>
      <c r="O692" s="8">
        <f>('DGL 4'!$P$15/'DGL 4'!$B$26)*(1-EXP(-'DGL 4'!$B$26*D692)) + ('DGL 4'!$P$16/'DGL 4'!$B$27)*(1-EXP(-'DGL 4'!$B$27*D692))+ ('DGL 4'!$P$17/'DGL 4'!$B$28)*(1-EXP(-'DGL 4'!$B$28*D692))</f>
        <v>184091.90897179878</v>
      </c>
      <c r="P692" s="21">
        <f>(O692+Systeme!$AA$17)/Systeme!$AA$14</f>
        <v>92.045954485899387</v>
      </c>
    </row>
    <row r="693" spans="1:16" x14ac:dyDescent="0.25">
      <c r="A693" s="4">
        <f t="shared" si="10"/>
        <v>691</v>
      </c>
      <c r="D693" s="19">
        <f>A693*0.001 *Systeme!$G$4</f>
        <v>69.100000000000009</v>
      </c>
      <c r="F693" s="8">
        <f>('DGL 4'!$P$3/'DGL 4'!$B$26)*(1-EXP(-'DGL 4'!$B$26*D693)) + ('DGL 4'!$P$4/'DGL 4'!$B$27)*(1-EXP(-'DGL 4'!$B$27*D693))+ ('DGL 4'!$P$5/'DGL 4'!$B$28)*(1-EXP(-'DGL 4'!$B$28*D693))</f>
        <v>-198561.63274894698</v>
      </c>
      <c r="G693" s="21">
        <f>(F693+Systeme!$C$17)/Systeme!$C$14</f>
        <v>0.71918362552650794</v>
      </c>
      <c r="I693" s="8">
        <f>('DGL 4'!$P$7/'DGL 4'!$B$26)*(1-EXP(-'DGL 4'!$B$26*D693)) + ('DGL 4'!$P$8/'DGL 4'!$B$27)*(1-EXP(-'DGL 4'!$B$27*D693))+ ('DGL 4'!$P$9/'DGL 4'!$B$28)*(1-EXP(-'DGL 4'!$B$28*D693))</f>
        <v>7396.6698722688016</v>
      </c>
      <c r="J693" s="21">
        <f>(I693+Systeme!$K$17)/Systeme!$K$14</f>
        <v>3.6983349361344007</v>
      </c>
      <c r="L693" s="8">
        <f>('DGL 4'!$P$11/'DGL 4'!$B$26)*(1-EXP(-'DGL 4'!$B$26*D693)) + ('DGL 4'!$P$12/'DGL 4'!$B$27)*(1-EXP(-'DGL 4'!$B$27*D693))+ ('DGL 4'!$P$13/'DGL 4'!$B$28)*(1-EXP(-'DGL 4'!$B$28*D693))</f>
        <v>7002.890037019155</v>
      </c>
      <c r="M693" s="21">
        <f>(L693+Systeme!$S$17)/Systeme!$S$14</f>
        <v>3.5014450185095773</v>
      </c>
      <c r="O693" s="8">
        <f>('DGL 4'!$P$15/'DGL 4'!$B$26)*(1-EXP(-'DGL 4'!$B$26*D693)) + ('DGL 4'!$P$16/'DGL 4'!$B$27)*(1-EXP(-'DGL 4'!$B$27*D693))+ ('DGL 4'!$P$17/'DGL 4'!$B$28)*(1-EXP(-'DGL 4'!$B$28*D693))</f>
        <v>184162.07283965911</v>
      </c>
      <c r="P693" s="21">
        <f>(O693+Systeme!$AA$17)/Systeme!$AA$14</f>
        <v>92.081036419829559</v>
      </c>
    </row>
    <row r="694" spans="1:16" x14ac:dyDescent="0.25">
      <c r="A694" s="4">
        <f t="shared" si="10"/>
        <v>692</v>
      </c>
      <c r="D694" s="19">
        <f>A694*0.001 *Systeme!$G$4</f>
        <v>69.2</v>
      </c>
      <c r="F694" s="8">
        <f>('DGL 4'!$P$3/'DGL 4'!$B$26)*(1-EXP(-'DGL 4'!$B$26*D694)) + ('DGL 4'!$P$4/'DGL 4'!$B$27)*(1-EXP(-'DGL 4'!$B$27*D694))+ ('DGL 4'!$P$5/'DGL 4'!$B$28)*(1-EXP(-'DGL 4'!$B$28*D694))</f>
        <v>-198568.60105139069</v>
      </c>
      <c r="G694" s="21">
        <f>(F694+Systeme!$C$17)/Systeme!$C$14</f>
        <v>0.71569947430465253</v>
      </c>
      <c r="I694" s="8">
        <f>('DGL 4'!$P$7/'DGL 4'!$B$26)*(1-EXP(-'DGL 4'!$B$26*D694)) + ('DGL 4'!$P$8/'DGL 4'!$B$27)*(1-EXP(-'DGL 4'!$B$27*D694))+ ('DGL 4'!$P$9/'DGL 4'!$B$28)*(1-EXP(-'DGL 4'!$B$28*D694))</f>
        <v>7364.3479839320062</v>
      </c>
      <c r="J694" s="21">
        <f>(I694+Systeme!$K$17)/Systeme!$K$14</f>
        <v>3.6821739919660033</v>
      </c>
      <c r="L694" s="8">
        <f>('DGL 4'!$P$11/'DGL 4'!$B$26)*(1-EXP(-'DGL 4'!$B$26*D694)) + ('DGL 4'!$P$12/'DGL 4'!$B$27)*(1-EXP(-'DGL 4'!$B$27*D694))+ ('DGL 4'!$P$13/'DGL 4'!$B$28)*(1-EXP(-'DGL 4'!$B$28*D694))</f>
        <v>6972.3226923770562</v>
      </c>
      <c r="M694" s="21">
        <f>(L694+Systeme!$S$17)/Systeme!$S$14</f>
        <v>3.4861613461885281</v>
      </c>
      <c r="O694" s="8">
        <f>('DGL 4'!$P$15/'DGL 4'!$B$26)*(1-EXP(-'DGL 4'!$B$26*D694)) + ('DGL 4'!$P$16/'DGL 4'!$B$27)*(1-EXP(-'DGL 4'!$B$27*D694))+ ('DGL 4'!$P$17/'DGL 4'!$B$28)*(1-EXP(-'DGL 4'!$B$28*D694))</f>
        <v>184231.93037508166</v>
      </c>
      <c r="P694" s="21">
        <f>(O694+Systeme!$AA$17)/Systeme!$AA$14</f>
        <v>92.115965187540837</v>
      </c>
    </row>
    <row r="695" spans="1:16" x14ac:dyDescent="0.25">
      <c r="A695" s="4">
        <f t="shared" si="10"/>
        <v>693</v>
      </c>
      <c r="D695" s="19">
        <f>A695*0.001 *Systeme!$G$4</f>
        <v>69.300000000000011</v>
      </c>
      <c r="F695" s="8">
        <f>('DGL 4'!$P$3/'DGL 4'!$B$26)*(1-EXP(-'DGL 4'!$B$26*D695)) + ('DGL 4'!$P$4/'DGL 4'!$B$27)*(1-EXP(-'DGL 4'!$B$27*D695))+ ('DGL 4'!$P$5/'DGL 4'!$B$28)*(1-EXP(-'DGL 4'!$B$28*D695))</f>
        <v>-198575.53211015742</v>
      </c>
      <c r="G695" s="21">
        <f>(F695+Systeme!$C$17)/Systeme!$C$14</f>
        <v>0.71223394492128866</v>
      </c>
      <c r="I695" s="8">
        <f>('DGL 4'!$P$7/'DGL 4'!$B$26)*(1-EXP(-'DGL 4'!$B$26*D695)) + ('DGL 4'!$P$8/'DGL 4'!$B$27)*(1-EXP(-'DGL 4'!$B$27*D695))+ ('DGL 4'!$P$9/'DGL 4'!$B$28)*(1-EXP(-'DGL 4'!$B$28*D695))</f>
        <v>7332.1639135222067</v>
      </c>
      <c r="J695" s="21">
        <f>(I695+Systeme!$K$17)/Systeme!$K$14</f>
        <v>3.6660819567611034</v>
      </c>
      <c r="L695" s="8">
        <f>('DGL 4'!$P$11/'DGL 4'!$B$26)*(1-EXP(-'DGL 4'!$B$26*D695)) + ('DGL 4'!$P$12/'DGL 4'!$B$27)*(1-EXP(-'DGL 4'!$B$27*D695))+ ('DGL 4'!$P$13/'DGL 4'!$B$28)*(1-EXP(-'DGL 4'!$B$28*D695))</f>
        <v>6941.8853162761952</v>
      </c>
      <c r="M695" s="21">
        <f>(L695+Systeme!$S$17)/Systeme!$S$14</f>
        <v>3.4709426581380978</v>
      </c>
      <c r="O695" s="8">
        <f>('DGL 4'!$P$15/'DGL 4'!$B$26)*(1-EXP(-'DGL 4'!$B$26*D695)) + ('DGL 4'!$P$16/'DGL 4'!$B$27)*(1-EXP(-'DGL 4'!$B$27*D695))+ ('DGL 4'!$P$17/'DGL 4'!$B$28)*(1-EXP(-'DGL 4'!$B$28*D695))</f>
        <v>184301.48288035905</v>
      </c>
      <c r="P695" s="21">
        <f>(O695+Systeme!$AA$17)/Systeme!$AA$14</f>
        <v>92.15074144017953</v>
      </c>
    </row>
    <row r="696" spans="1:16" x14ac:dyDescent="0.25">
      <c r="A696" s="4">
        <f t="shared" si="10"/>
        <v>694</v>
      </c>
      <c r="D696" s="19">
        <f>A696*0.001 *Systeme!$G$4</f>
        <v>69.400000000000006</v>
      </c>
      <c r="F696" s="8">
        <f>('DGL 4'!$P$3/'DGL 4'!$B$26)*(1-EXP(-'DGL 4'!$B$26*D696)) + ('DGL 4'!$P$4/'DGL 4'!$B$27)*(1-EXP(-'DGL 4'!$B$27*D696))+ ('DGL 4'!$P$5/'DGL 4'!$B$28)*(1-EXP(-'DGL 4'!$B$28*D696))</f>
        <v>-198582.42615897069</v>
      </c>
      <c r="G696" s="21">
        <f>(F696+Systeme!$C$17)/Systeme!$C$14</f>
        <v>0.70878692051465619</v>
      </c>
      <c r="I696" s="8">
        <f>('DGL 4'!$P$7/'DGL 4'!$B$26)*(1-EXP(-'DGL 4'!$B$26*D696)) + ('DGL 4'!$P$8/'DGL 4'!$B$27)*(1-EXP(-'DGL 4'!$B$27*D696))+ ('DGL 4'!$P$9/'DGL 4'!$B$28)*(1-EXP(-'DGL 4'!$B$28*D696))</f>
        <v>7300.1171115987818</v>
      </c>
      <c r="J696" s="21">
        <f>(I696+Systeme!$K$17)/Systeme!$K$14</f>
        <v>3.650058555799391</v>
      </c>
      <c r="L696" s="8">
        <f>('DGL 4'!$P$11/'DGL 4'!$B$26)*(1-EXP(-'DGL 4'!$B$26*D696)) + ('DGL 4'!$P$12/'DGL 4'!$B$27)*(1-EXP(-'DGL 4'!$B$27*D696))+ ('DGL 4'!$P$13/'DGL 4'!$B$28)*(1-EXP(-'DGL 4'!$B$28*D696))</f>
        <v>6911.5773947362031</v>
      </c>
      <c r="M696" s="21">
        <f>(L696+Systeme!$S$17)/Systeme!$S$14</f>
        <v>3.4557886973681016</v>
      </c>
      <c r="O696" s="8">
        <f>('DGL 4'!$P$15/'DGL 4'!$B$26)*(1-EXP(-'DGL 4'!$B$26*D696)) + ('DGL 4'!$P$16/'DGL 4'!$B$27)*(1-EXP(-'DGL 4'!$B$27*D696))+ ('DGL 4'!$P$17/'DGL 4'!$B$28)*(1-EXP(-'DGL 4'!$B$28*D696))</f>
        <v>184370.73165263576</v>
      </c>
      <c r="P696" s="21">
        <f>(O696+Systeme!$AA$17)/Systeme!$AA$14</f>
        <v>92.185365826317877</v>
      </c>
    </row>
    <row r="697" spans="1:16" x14ac:dyDescent="0.25">
      <c r="A697" s="4">
        <f t="shared" si="10"/>
        <v>695</v>
      </c>
      <c r="D697" s="19">
        <f>A697*0.001 *Systeme!$G$4</f>
        <v>69.5</v>
      </c>
      <c r="F697" s="8">
        <f>('DGL 4'!$P$3/'DGL 4'!$B$26)*(1-EXP(-'DGL 4'!$B$26*D697)) + ('DGL 4'!$P$4/'DGL 4'!$B$27)*(1-EXP(-'DGL 4'!$B$27*D697))+ ('DGL 4'!$P$5/'DGL 4'!$B$28)*(1-EXP(-'DGL 4'!$B$28*D697))</f>
        <v>-198589.2834297744</v>
      </c>
      <c r="G697" s="21">
        <f>(F697+Systeme!$C$17)/Systeme!$C$14</f>
        <v>0.70535828511280119</v>
      </c>
      <c r="I697" s="8">
        <f>('DGL 4'!$P$7/'DGL 4'!$B$26)*(1-EXP(-'DGL 4'!$B$26*D697)) + ('DGL 4'!$P$8/'DGL 4'!$B$27)*(1-EXP(-'DGL 4'!$B$27*D697))+ ('DGL 4'!$P$9/'DGL 4'!$B$28)*(1-EXP(-'DGL 4'!$B$28*D697))</f>
        <v>7268.2070304792142</v>
      </c>
      <c r="J697" s="21">
        <f>(I697+Systeme!$K$17)/Systeme!$K$14</f>
        <v>3.6341035152396071</v>
      </c>
      <c r="L697" s="8">
        <f>('DGL 4'!$P$11/'DGL 4'!$B$26)*(1-EXP(-'DGL 4'!$B$26*D697)) + ('DGL 4'!$P$12/'DGL 4'!$B$27)*(1-EXP(-'DGL 4'!$B$27*D697))+ ('DGL 4'!$P$13/'DGL 4'!$B$28)*(1-EXP(-'DGL 4'!$B$28*D697))</f>
        <v>6881.3984153706988</v>
      </c>
      <c r="M697" s="21">
        <f>(L697+Systeme!$S$17)/Systeme!$S$14</f>
        <v>3.4406992076853493</v>
      </c>
      <c r="O697" s="8">
        <f>('DGL 4'!$P$15/'DGL 4'!$B$26)*(1-EXP(-'DGL 4'!$B$26*D697)) + ('DGL 4'!$P$16/'DGL 4'!$B$27)*(1-EXP(-'DGL 4'!$B$27*D697))+ ('DGL 4'!$P$17/'DGL 4'!$B$28)*(1-EXP(-'DGL 4'!$B$28*D697))</f>
        <v>184439.67798392457</v>
      </c>
      <c r="P697" s="21">
        <f>(O697+Systeme!$AA$17)/Systeme!$AA$14</f>
        <v>92.219838991962291</v>
      </c>
    </row>
    <row r="698" spans="1:16" x14ac:dyDescent="0.25">
      <c r="A698" s="4">
        <f t="shared" si="10"/>
        <v>696</v>
      </c>
      <c r="D698" s="19">
        <f>A698*0.001 *Systeme!$G$4</f>
        <v>69.600000000000009</v>
      </c>
      <c r="F698" s="8">
        <f>('DGL 4'!$P$3/'DGL 4'!$B$26)*(1-EXP(-'DGL 4'!$B$26*D698)) + ('DGL 4'!$P$4/'DGL 4'!$B$27)*(1-EXP(-'DGL 4'!$B$27*D698))+ ('DGL 4'!$P$5/'DGL 4'!$B$28)*(1-EXP(-'DGL 4'!$B$28*D698))</f>
        <v>-198596.10415274854</v>
      </c>
      <c r="G698" s="21">
        <f>(F698+Systeme!$C$17)/Systeme!$C$14</f>
        <v>0.70194792362573211</v>
      </c>
      <c r="I698" s="8">
        <f>('DGL 4'!$P$7/'DGL 4'!$B$26)*(1-EXP(-'DGL 4'!$B$26*D698)) + ('DGL 4'!$P$8/'DGL 4'!$B$27)*(1-EXP(-'DGL 4'!$B$27*D698))+ ('DGL 4'!$P$9/'DGL 4'!$B$28)*(1-EXP(-'DGL 4'!$B$28*D698))</f>
        <v>7236.433124238567</v>
      </c>
      <c r="J698" s="21">
        <f>(I698+Systeme!$K$17)/Systeme!$K$14</f>
        <v>3.6182165621192834</v>
      </c>
      <c r="L698" s="8">
        <f>('DGL 4'!$P$11/'DGL 4'!$B$26)*(1-EXP(-'DGL 4'!$B$26*D698)) + ('DGL 4'!$P$12/'DGL 4'!$B$27)*(1-EXP(-'DGL 4'!$B$27*D698))+ ('DGL 4'!$P$13/'DGL 4'!$B$28)*(1-EXP(-'DGL 4'!$B$28*D698))</f>
        <v>6851.3478673879581</v>
      </c>
      <c r="M698" s="21">
        <f>(L698+Systeme!$S$17)/Systeme!$S$14</f>
        <v>3.4256739336939792</v>
      </c>
      <c r="O698" s="8">
        <f>('DGL 4'!$P$15/'DGL 4'!$B$26)*(1-EXP(-'DGL 4'!$B$26*D698)) + ('DGL 4'!$P$16/'DGL 4'!$B$27)*(1-EXP(-'DGL 4'!$B$27*D698))+ ('DGL 4'!$P$17/'DGL 4'!$B$28)*(1-EXP(-'DGL 4'!$B$28*D698))</f>
        <v>184508.32316112207</v>
      </c>
      <c r="P698" s="21">
        <f>(O698+Systeme!$AA$17)/Systeme!$AA$14</f>
        <v>92.254161580561032</v>
      </c>
    </row>
    <row r="699" spans="1:16" x14ac:dyDescent="0.25">
      <c r="A699" s="4">
        <f t="shared" si="10"/>
        <v>697</v>
      </c>
      <c r="D699" s="19">
        <f>A699*0.001 *Systeme!$G$4</f>
        <v>69.7</v>
      </c>
      <c r="F699" s="8">
        <f>('DGL 4'!$P$3/'DGL 4'!$B$26)*(1-EXP(-'DGL 4'!$B$26*D699)) + ('DGL 4'!$P$4/'DGL 4'!$B$27)*(1-EXP(-'DGL 4'!$B$27*D699))+ ('DGL 4'!$P$5/'DGL 4'!$B$28)*(1-EXP(-'DGL 4'!$B$28*D699))</f>
        <v>-198602.88855632517</v>
      </c>
      <c r="G699" s="21">
        <f>(F699+Systeme!$C$17)/Systeme!$C$14</f>
        <v>0.6985557218374161</v>
      </c>
      <c r="I699" s="8">
        <f>('DGL 4'!$P$7/'DGL 4'!$B$26)*(1-EXP(-'DGL 4'!$B$26*D699)) + ('DGL 4'!$P$8/'DGL 4'!$B$27)*(1-EXP(-'DGL 4'!$B$27*D699))+ ('DGL 4'!$P$9/'DGL 4'!$B$28)*(1-EXP(-'DGL 4'!$B$28*D699))</f>
        <v>7204.7948487091635</v>
      </c>
      <c r="J699" s="21">
        <f>(I699+Systeme!$K$17)/Systeme!$K$14</f>
        <v>3.6023974243545815</v>
      </c>
      <c r="L699" s="8">
        <f>('DGL 4'!$P$11/'DGL 4'!$B$26)*(1-EXP(-'DGL 4'!$B$26*D699)) + ('DGL 4'!$P$12/'DGL 4'!$B$27)*(1-EXP(-'DGL 4'!$B$27*D699))+ ('DGL 4'!$P$13/'DGL 4'!$B$28)*(1-EXP(-'DGL 4'!$B$28*D699))</f>
        <v>6821.4252415912051</v>
      </c>
      <c r="M699" s="21">
        <f>(L699+Systeme!$S$17)/Systeme!$S$14</f>
        <v>3.4107126207956027</v>
      </c>
      <c r="O699" s="8">
        <f>('DGL 4'!$P$15/'DGL 4'!$B$26)*(1-EXP(-'DGL 4'!$B$26*D699)) + ('DGL 4'!$P$16/'DGL 4'!$B$27)*(1-EXP(-'DGL 4'!$B$27*D699))+ ('DGL 4'!$P$17/'DGL 4'!$B$28)*(1-EXP(-'DGL 4'!$B$28*D699))</f>
        <v>184576.66846602483</v>
      </c>
      <c r="P699" s="21">
        <f>(O699+Systeme!$AA$17)/Systeme!$AA$14</f>
        <v>92.288334233012421</v>
      </c>
    </row>
    <row r="700" spans="1:16" x14ac:dyDescent="0.25">
      <c r="A700" s="4">
        <f t="shared" si="10"/>
        <v>698</v>
      </c>
      <c r="D700" s="19">
        <f>A700*0.001 *Systeme!$G$4</f>
        <v>69.800000000000011</v>
      </c>
      <c r="F700" s="8">
        <f>('DGL 4'!$P$3/'DGL 4'!$B$26)*(1-EXP(-'DGL 4'!$B$26*D700)) + ('DGL 4'!$P$4/'DGL 4'!$B$27)*(1-EXP(-'DGL 4'!$B$27*D700))+ ('DGL 4'!$P$5/'DGL 4'!$B$28)*(1-EXP(-'DGL 4'!$B$28*D700))</f>
        <v>-198609.63686720398</v>
      </c>
      <c r="G700" s="21">
        <f>(F700+Systeme!$C$17)/Systeme!$C$14</f>
        <v>0.69518156639800877</v>
      </c>
      <c r="I700" s="8">
        <f>('DGL 4'!$P$7/'DGL 4'!$B$26)*(1-EXP(-'DGL 4'!$B$26*D700)) + ('DGL 4'!$P$8/'DGL 4'!$B$27)*(1-EXP(-'DGL 4'!$B$27*D700))+ ('DGL 4'!$P$9/'DGL 4'!$B$28)*(1-EXP(-'DGL 4'!$B$28*D700))</f>
        <v>7173.2916614800633</v>
      </c>
      <c r="J700" s="21">
        <f>(I700+Systeme!$K$17)/Systeme!$K$14</f>
        <v>3.5866458307400317</v>
      </c>
      <c r="L700" s="8">
        <f>('DGL 4'!$P$11/'DGL 4'!$B$26)*(1-EXP(-'DGL 4'!$B$26*D700)) + ('DGL 4'!$P$12/'DGL 4'!$B$27)*(1-EXP(-'DGL 4'!$B$27*D700))+ ('DGL 4'!$P$13/'DGL 4'!$B$28)*(1-EXP(-'DGL 4'!$B$28*D700))</f>
        <v>6791.6300303787284</v>
      </c>
      <c r="M700" s="21">
        <f>(L700+Systeme!$S$17)/Systeme!$S$14</f>
        <v>3.3958150151893642</v>
      </c>
      <c r="O700" s="8">
        <f>('DGL 4'!$P$15/'DGL 4'!$B$26)*(1-EXP(-'DGL 4'!$B$26*D700)) + ('DGL 4'!$P$16/'DGL 4'!$B$27)*(1-EXP(-'DGL 4'!$B$27*D700))+ ('DGL 4'!$P$17/'DGL 4'!$B$28)*(1-EXP(-'DGL 4'!$B$28*D700))</f>
        <v>184644.71517534531</v>
      </c>
      <c r="P700" s="21">
        <f>(O700+Systeme!$AA$17)/Systeme!$AA$14</f>
        <v>92.322357587672656</v>
      </c>
    </row>
    <row r="701" spans="1:16" x14ac:dyDescent="0.25">
      <c r="A701" s="4">
        <f t="shared" si="10"/>
        <v>699</v>
      </c>
      <c r="D701" s="19">
        <f>A701*0.001 *Systeme!$G$4</f>
        <v>69.900000000000006</v>
      </c>
      <c r="F701" s="8">
        <f>('DGL 4'!$P$3/'DGL 4'!$B$26)*(1-EXP(-'DGL 4'!$B$26*D701)) + ('DGL 4'!$P$4/'DGL 4'!$B$27)*(1-EXP(-'DGL 4'!$B$27*D701))+ ('DGL 4'!$P$5/'DGL 4'!$B$28)*(1-EXP(-'DGL 4'!$B$28*D701))</f>
        <v>-198616.3493103678</v>
      </c>
      <c r="G701" s="21">
        <f>(F701+Systeme!$C$17)/Systeme!$C$14</f>
        <v>0.69182534481609759</v>
      </c>
      <c r="I701" s="8">
        <f>('DGL 4'!$P$7/'DGL 4'!$B$26)*(1-EXP(-'DGL 4'!$B$26*D701)) + ('DGL 4'!$P$8/'DGL 4'!$B$27)*(1-EXP(-'DGL 4'!$B$27*D701))+ ('DGL 4'!$P$9/'DGL 4'!$B$28)*(1-EXP(-'DGL 4'!$B$28*D701))</f>
        <v>7141.9230218961311</v>
      </c>
      <c r="J701" s="21">
        <f>(I701+Systeme!$K$17)/Systeme!$K$14</f>
        <v>3.5709615109480657</v>
      </c>
      <c r="L701" s="8">
        <f>('DGL 4'!$P$11/'DGL 4'!$B$26)*(1-EXP(-'DGL 4'!$B$26*D701)) + ('DGL 4'!$P$12/'DGL 4'!$B$27)*(1-EXP(-'DGL 4'!$B$27*D701))+ ('DGL 4'!$P$13/'DGL 4'!$B$28)*(1-EXP(-'DGL 4'!$B$28*D701))</f>
        <v>6761.9617277440557</v>
      </c>
      <c r="M701" s="21">
        <f>(L701+Systeme!$S$17)/Systeme!$S$14</f>
        <v>3.3809808638720278</v>
      </c>
      <c r="O701" s="8">
        <f>('DGL 4'!$P$15/'DGL 4'!$B$26)*(1-EXP(-'DGL 4'!$B$26*D701)) + ('DGL 4'!$P$16/'DGL 4'!$B$27)*(1-EXP(-'DGL 4'!$B$27*D701))+ ('DGL 4'!$P$17/'DGL 4'!$B$28)*(1-EXP(-'DGL 4'!$B$28*D701))</f>
        <v>184712.46456072768</v>
      </c>
      <c r="P701" s="21">
        <f>(O701+Systeme!$AA$17)/Systeme!$AA$14</f>
        <v>92.356232280363841</v>
      </c>
    </row>
    <row r="702" spans="1:16" x14ac:dyDescent="0.25">
      <c r="A702" s="4">
        <f t="shared" si="10"/>
        <v>700</v>
      </c>
      <c r="D702" s="19">
        <f>A702*0.001 *Systeme!$G$4</f>
        <v>70</v>
      </c>
      <c r="F702" s="8">
        <f>('DGL 4'!$P$3/'DGL 4'!$B$26)*(1-EXP(-'DGL 4'!$B$26*D702)) + ('DGL 4'!$P$4/'DGL 4'!$B$27)*(1-EXP(-'DGL 4'!$B$27*D702))+ ('DGL 4'!$P$5/'DGL 4'!$B$28)*(1-EXP(-'DGL 4'!$B$28*D702))</f>
        <v>-198623.02610909787</v>
      </c>
      <c r="G702" s="21">
        <f>(F702+Systeme!$C$17)/Systeme!$C$14</f>
        <v>0.68848694545106259</v>
      </c>
      <c r="I702" s="8">
        <f>('DGL 4'!$P$7/'DGL 4'!$B$26)*(1-EXP(-'DGL 4'!$B$26*D702)) + ('DGL 4'!$P$8/'DGL 4'!$B$27)*(1-EXP(-'DGL 4'!$B$27*D702))+ ('DGL 4'!$P$9/'DGL 4'!$B$28)*(1-EXP(-'DGL 4'!$B$28*D702))</f>
        <v>7110.6883910577162</v>
      </c>
      <c r="J702" s="21">
        <f>(I702+Systeme!$K$17)/Systeme!$K$14</f>
        <v>3.5553441955288583</v>
      </c>
      <c r="L702" s="8">
        <f>('DGL 4'!$P$11/'DGL 4'!$B$26)*(1-EXP(-'DGL 4'!$B$26*D702)) + ('DGL 4'!$P$12/'DGL 4'!$B$27)*(1-EXP(-'DGL 4'!$B$27*D702))+ ('DGL 4'!$P$13/'DGL 4'!$B$28)*(1-EXP(-'DGL 4'!$B$28*D702))</f>
        <v>6732.4198292760702</v>
      </c>
      <c r="M702" s="21">
        <f>(L702+Systeme!$S$17)/Systeme!$S$14</f>
        <v>3.3662099146380351</v>
      </c>
      <c r="O702" s="8">
        <f>('DGL 4'!$P$15/'DGL 4'!$B$26)*(1-EXP(-'DGL 4'!$B$26*D702)) + ('DGL 4'!$P$16/'DGL 4'!$B$27)*(1-EXP(-'DGL 4'!$B$27*D702))+ ('DGL 4'!$P$17/'DGL 4'!$B$28)*(1-EXP(-'DGL 4'!$B$28*D702))</f>
        <v>184779.91788876415</v>
      </c>
      <c r="P702" s="21">
        <f>(O702+Systeme!$AA$17)/Systeme!$AA$14</f>
        <v>92.389958944382073</v>
      </c>
    </row>
    <row r="703" spans="1:16" x14ac:dyDescent="0.25">
      <c r="A703" s="4">
        <f t="shared" si="10"/>
        <v>701</v>
      </c>
      <c r="D703" s="19">
        <f>A703*0.001 *Systeme!$G$4</f>
        <v>70.100000000000009</v>
      </c>
      <c r="F703" s="8">
        <f>('DGL 4'!$P$3/'DGL 4'!$B$26)*(1-EXP(-'DGL 4'!$B$26*D703)) + ('DGL 4'!$P$4/'DGL 4'!$B$27)*(1-EXP(-'DGL 4'!$B$27*D703))+ ('DGL 4'!$P$5/'DGL 4'!$B$28)*(1-EXP(-'DGL 4'!$B$28*D703))</f>
        <v>-198629.66748498916</v>
      </c>
      <c r="G703" s="21">
        <f>(F703+Systeme!$C$17)/Systeme!$C$14</f>
        <v>0.68516625750542148</v>
      </c>
      <c r="I703" s="8">
        <f>('DGL 4'!$P$7/'DGL 4'!$B$26)*(1-EXP(-'DGL 4'!$B$26*D703)) + ('DGL 4'!$P$8/'DGL 4'!$B$27)*(1-EXP(-'DGL 4'!$B$27*D703))+ ('DGL 4'!$P$9/'DGL 4'!$B$28)*(1-EXP(-'DGL 4'!$B$28*D703))</f>
        <v>7079.5872318196634</v>
      </c>
      <c r="J703" s="21">
        <f>(I703+Systeme!$K$17)/Systeme!$K$14</f>
        <v>3.5397936159098315</v>
      </c>
      <c r="L703" s="8">
        <f>('DGL 4'!$P$11/'DGL 4'!$B$26)*(1-EXP(-'DGL 4'!$B$26*D703)) + ('DGL 4'!$P$12/'DGL 4'!$B$27)*(1-EXP(-'DGL 4'!$B$27*D703))+ ('DGL 4'!$P$13/'DGL 4'!$B$28)*(1-EXP(-'DGL 4'!$B$28*D703))</f>
        <v>6703.0038321590691</v>
      </c>
      <c r="M703" s="21">
        <f>(L703+Systeme!$S$17)/Systeme!$S$14</f>
        <v>3.3515019160795347</v>
      </c>
      <c r="O703" s="8">
        <f>('DGL 4'!$P$15/'DGL 4'!$B$26)*(1-EXP(-'DGL 4'!$B$26*D703)) + ('DGL 4'!$P$16/'DGL 4'!$B$27)*(1-EXP(-'DGL 4'!$B$27*D703))+ ('DGL 4'!$P$17/'DGL 4'!$B$28)*(1-EXP(-'DGL 4'!$B$28*D703))</f>
        <v>184847.07642101048</v>
      </c>
      <c r="P703" s="21">
        <f>(O703+Systeme!$AA$17)/Systeme!$AA$14</f>
        <v>92.423538210505242</v>
      </c>
    </row>
    <row r="704" spans="1:16" x14ac:dyDescent="0.25">
      <c r="A704" s="4">
        <f t="shared" si="10"/>
        <v>702</v>
      </c>
      <c r="D704" s="19">
        <f>A704*0.001 *Systeme!$G$4</f>
        <v>70.2</v>
      </c>
      <c r="F704" s="8">
        <f>('DGL 4'!$P$3/'DGL 4'!$B$26)*(1-EXP(-'DGL 4'!$B$26*D704)) + ('DGL 4'!$P$4/'DGL 4'!$B$27)*(1-EXP(-'DGL 4'!$B$27*D704))+ ('DGL 4'!$P$5/'DGL 4'!$B$28)*(1-EXP(-'DGL 4'!$B$28*D704))</f>
        <v>-198636.27365796527</v>
      </c>
      <c r="G704" s="21">
        <f>(F704+Systeme!$C$17)/Systeme!$C$14</f>
        <v>0.68186317101736493</v>
      </c>
      <c r="I704" s="8">
        <f>('DGL 4'!$P$7/'DGL 4'!$B$26)*(1-EXP(-'DGL 4'!$B$26*D704)) + ('DGL 4'!$P$8/'DGL 4'!$B$27)*(1-EXP(-'DGL 4'!$B$27*D704))+ ('DGL 4'!$P$9/'DGL 4'!$B$28)*(1-EXP(-'DGL 4'!$B$28*D704))</f>
        <v>7048.6190087905561</v>
      </c>
      <c r="J704" s="21">
        <f>(I704+Systeme!$K$17)/Systeme!$K$14</f>
        <v>3.5243095043952781</v>
      </c>
      <c r="L704" s="8">
        <f>('DGL 4'!$P$11/'DGL 4'!$B$26)*(1-EXP(-'DGL 4'!$B$26*D704)) + ('DGL 4'!$P$12/'DGL 4'!$B$27)*(1-EXP(-'DGL 4'!$B$27*D704))+ ('DGL 4'!$P$13/'DGL 4'!$B$28)*(1-EXP(-'DGL 4'!$B$28*D704))</f>
        <v>6673.7132351726759</v>
      </c>
      <c r="M704" s="21">
        <f>(L704+Systeme!$S$17)/Systeme!$S$14</f>
        <v>3.3368566175863381</v>
      </c>
      <c r="O704" s="8">
        <f>('DGL 4'!$P$15/'DGL 4'!$B$26)*(1-EXP(-'DGL 4'!$B$26*D704)) + ('DGL 4'!$P$16/'DGL 4'!$B$27)*(1-EXP(-'DGL 4'!$B$27*D704))+ ('DGL 4'!$P$17/'DGL 4'!$B$28)*(1-EXP(-'DGL 4'!$B$28*D704))</f>
        <v>184913.94141400207</v>
      </c>
      <c r="P704" s="21">
        <f>(O704+Systeme!$AA$17)/Systeme!$AA$14</f>
        <v>92.456970707001034</v>
      </c>
    </row>
    <row r="705" spans="1:16" x14ac:dyDescent="0.25">
      <c r="A705" s="4">
        <f t="shared" si="10"/>
        <v>703</v>
      </c>
      <c r="D705" s="19">
        <f>A705*0.001 *Systeme!$G$4</f>
        <v>70.300000000000011</v>
      </c>
      <c r="F705" s="8">
        <f>('DGL 4'!$P$3/'DGL 4'!$B$26)*(1-EXP(-'DGL 4'!$B$26*D705)) + ('DGL 4'!$P$4/'DGL 4'!$B$27)*(1-EXP(-'DGL 4'!$B$27*D705))+ ('DGL 4'!$P$5/'DGL 4'!$B$28)*(1-EXP(-'DGL 4'!$B$28*D705))</f>
        <v>-198642.84484629339</v>
      </c>
      <c r="G705" s="21">
        <f>(F705+Systeme!$C$17)/Systeme!$C$14</f>
        <v>0.67857757685330578</v>
      </c>
      <c r="I705" s="8">
        <f>('DGL 4'!$P$7/'DGL 4'!$B$26)*(1-EXP(-'DGL 4'!$B$26*D705)) + ('DGL 4'!$P$8/'DGL 4'!$B$27)*(1-EXP(-'DGL 4'!$B$27*D705))+ ('DGL 4'!$P$9/'DGL 4'!$B$28)*(1-EXP(-'DGL 4'!$B$28*D705))</f>
        <v>7017.7831883316685</v>
      </c>
      <c r="J705" s="21">
        <f>(I705+Systeme!$K$17)/Systeme!$K$14</f>
        <v>3.5088915941658341</v>
      </c>
      <c r="L705" s="8">
        <f>('DGL 4'!$P$11/'DGL 4'!$B$26)*(1-EXP(-'DGL 4'!$B$26*D705)) + ('DGL 4'!$P$12/'DGL 4'!$B$27)*(1-EXP(-'DGL 4'!$B$27*D705))+ ('DGL 4'!$P$13/'DGL 4'!$B$28)*(1-EXP(-'DGL 4'!$B$28*D705))</f>
        <v>6644.5475386915787</v>
      </c>
      <c r="M705" s="21">
        <f>(L705+Systeme!$S$17)/Systeme!$S$14</f>
        <v>3.3222737693457893</v>
      </c>
      <c r="O705" s="8">
        <f>('DGL 4'!$P$15/'DGL 4'!$B$26)*(1-EXP(-'DGL 4'!$B$26*D705)) + ('DGL 4'!$P$16/'DGL 4'!$B$27)*(1-EXP(-'DGL 4'!$B$27*D705))+ ('DGL 4'!$P$17/'DGL 4'!$B$28)*(1-EXP(-'DGL 4'!$B$28*D705))</f>
        <v>184980.51411927023</v>
      </c>
      <c r="P705" s="21">
        <f>(O705+Systeme!$AA$17)/Systeme!$AA$14</f>
        <v>92.490257059635113</v>
      </c>
    </row>
    <row r="706" spans="1:16" x14ac:dyDescent="0.25">
      <c r="A706" s="4">
        <f t="shared" si="10"/>
        <v>704</v>
      </c>
      <c r="D706" s="19">
        <f>A706*0.001 *Systeme!$G$4</f>
        <v>70.399999999999991</v>
      </c>
      <c r="F706" s="8">
        <f>('DGL 4'!$P$3/'DGL 4'!$B$26)*(1-EXP(-'DGL 4'!$B$26*D706)) + ('DGL 4'!$P$4/'DGL 4'!$B$27)*(1-EXP(-'DGL 4'!$B$27*D706))+ ('DGL 4'!$P$5/'DGL 4'!$B$28)*(1-EXP(-'DGL 4'!$B$28*D706))</f>
        <v>-198649.38126659911</v>
      </c>
      <c r="G706" s="21">
        <f>(F706+Systeme!$C$17)/Systeme!$C$14</f>
        <v>0.67530936670044317</v>
      </c>
      <c r="I706" s="8">
        <f>('DGL 4'!$P$7/'DGL 4'!$B$26)*(1-EXP(-'DGL 4'!$B$26*D706)) + ('DGL 4'!$P$8/'DGL 4'!$B$27)*(1-EXP(-'DGL 4'!$B$27*D706))+ ('DGL 4'!$P$9/'DGL 4'!$B$28)*(1-EXP(-'DGL 4'!$B$28*D706))</f>
        <v>6987.0792385562381</v>
      </c>
      <c r="J706" s="21">
        <f>(I706+Systeme!$K$17)/Systeme!$K$14</f>
        <v>3.4935396192781192</v>
      </c>
      <c r="L706" s="8">
        <f>('DGL 4'!$P$11/'DGL 4'!$B$26)*(1-EXP(-'DGL 4'!$B$26*D706)) + ('DGL 4'!$P$12/'DGL 4'!$B$27)*(1-EXP(-'DGL 4'!$B$27*D706))+ ('DGL 4'!$P$13/'DGL 4'!$B$28)*(1-EXP(-'DGL 4'!$B$28*D706))</f>
        <v>6615.5062446853844</v>
      </c>
      <c r="M706" s="21">
        <f>(L706+Systeme!$S$17)/Systeme!$S$14</f>
        <v>3.3077531223426924</v>
      </c>
      <c r="O706" s="8">
        <f>('DGL 4'!$P$15/'DGL 4'!$B$26)*(1-EXP(-'DGL 4'!$B$26*D706)) + ('DGL 4'!$P$16/'DGL 4'!$B$27)*(1-EXP(-'DGL 4'!$B$27*D706))+ ('DGL 4'!$P$17/'DGL 4'!$B$28)*(1-EXP(-'DGL 4'!$B$28*D706))</f>
        <v>185046.79578335752</v>
      </c>
      <c r="P706" s="21">
        <f>(O706+Systeme!$AA$17)/Systeme!$AA$14</f>
        <v>92.523397891678755</v>
      </c>
    </row>
    <row r="707" spans="1:16" x14ac:dyDescent="0.25">
      <c r="A707" s="4">
        <f t="shared" si="10"/>
        <v>705</v>
      </c>
      <c r="D707" s="19">
        <f>A707*0.001 *Systeme!$G$4</f>
        <v>70.5</v>
      </c>
      <c r="F707" s="8">
        <f>('DGL 4'!$P$3/'DGL 4'!$B$26)*(1-EXP(-'DGL 4'!$B$26*D707)) + ('DGL 4'!$P$4/'DGL 4'!$B$27)*(1-EXP(-'DGL 4'!$B$27*D707))+ ('DGL 4'!$P$5/'DGL 4'!$B$28)*(1-EXP(-'DGL 4'!$B$28*D707))</f>
        <v>-198655.88313388074</v>
      </c>
      <c r="G707" s="21">
        <f>(F707+Systeme!$C$17)/Systeme!$C$14</f>
        <v>0.67205843305963209</v>
      </c>
      <c r="I707" s="8">
        <f>('DGL 4'!$P$7/'DGL 4'!$B$26)*(1-EXP(-'DGL 4'!$B$26*D707)) + ('DGL 4'!$P$8/'DGL 4'!$B$27)*(1-EXP(-'DGL 4'!$B$27*D707))+ ('DGL 4'!$P$9/'DGL 4'!$B$28)*(1-EXP(-'DGL 4'!$B$28*D707))</f>
        <v>6956.5066293280688</v>
      </c>
      <c r="J707" s="21">
        <f>(I707+Systeme!$K$17)/Systeme!$K$14</f>
        <v>3.4782533146640344</v>
      </c>
      <c r="L707" s="8">
        <f>('DGL 4'!$P$11/'DGL 4'!$B$26)*(1-EXP(-'DGL 4'!$B$26*D707)) + ('DGL 4'!$P$12/'DGL 4'!$B$27)*(1-EXP(-'DGL 4'!$B$27*D707))+ ('DGL 4'!$P$13/'DGL 4'!$B$28)*(1-EXP(-'DGL 4'!$B$28*D707))</f>
        <v>6586.5888567183865</v>
      </c>
      <c r="M707" s="21">
        <f>(L707+Systeme!$S$17)/Systeme!$S$14</f>
        <v>3.2932944283591934</v>
      </c>
      <c r="O707" s="8">
        <f>('DGL 4'!$P$15/'DGL 4'!$B$26)*(1-EXP(-'DGL 4'!$B$26*D707)) + ('DGL 4'!$P$16/'DGL 4'!$B$27)*(1-EXP(-'DGL 4'!$B$27*D707))+ ('DGL 4'!$P$17/'DGL 4'!$B$28)*(1-EXP(-'DGL 4'!$B$28*D707))</f>
        <v>185112.78764783434</v>
      </c>
      <c r="P707" s="21">
        <f>(O707+Systeme!$AA$17)/Systeme!$AA$14</f>
        <v>92.556393823917176</v>
      </c>
    </row>
    <row r="708" spans="1:16" x14ac:dyDescent="0.25">
      <c r="A708" s="4">
        <f t="shared" si="10"/>
        <v>706</v>
      </c>
      <c r="D708" s="19">
        <f>A708*0.001 *Systeme!$G$4</f>
        <v>70.599999999999994</v>
      </c>
      <c r="F708" s="8">
        <f>('DGL 4'!$P$3/'DGL 4'!$B$26)*(1-EXP(-'DGL 4'!$B$26*D708)) + ('DGL 4'!$P$4/'DGL 4'!$B$27)*(1-EXP(-'DGL 4'!$B$27*D708))+ ('DGL 4'!$P$5/'DGL 4'!$B$28)*(1-EXP(-'DGL 4'!$B$28*D708))</f>
        <v>-198662.35066152405</v>
      </c>
      <c r="G708" s="21">
        <f>(F708+Systeme!$C$17)/Systeme!$C$14</f>
        <v>0.66882466923797623</v>
      </c>
      <c r="I708" s="8">
        <f>('DGL 4'!$P$7/'DGL 4'!$B$26)*(1-EXP(-'DGL 4'!$B$26*D708)) + ('DGL 4'!$P$8/'DGL 4'!$B$27)*(1-EXP(-'DGL 4'!$B$27*D708))+ ('DGL 4'!$P$9/'DGL 4'!$B$28)*(1-EXP(-'DGL 4'!$B$28*D708))</f>
        <v>6926.0648322606576</v>
      </c>
      <c r="J708" s="21">
        <f>(I708+Systeme!$K$17)/Systeme!$K$14</f>
        <v>3.463032416130329</v>
      </c>
      <c r="L708" s="8">
        <f>('DGL 4'!$P$11/'DGL 4'!$B$26)*(1-EXP(-'DGL 4'!$B$26*D708)) + ('DGL 4'!$P$12/'DGL 4'!$B$27)*(1-EXP(-'DGL 4'!$B$27*D708))+ ('DGL 4'!$P$13/'DGL 4'!$B$28)*(1-EXP(-'DGL 4'!$B$28*D708))</f>
        <v>6557.7948799490114</v>
      </c>
      <c r="M708" s="21">
        <f>(L708+Systeme!$S$17)/Systeme!$S$14</f>
        <v>3.2788974399745059</v>
      </c>
      <c r="O708" s="8">
        <f>('DGL 4'!$P$15/'DGL 4'!$B$26)*(1-EXP(-'DGL 4'!$B$26*D708)) + ('DGL 4'!$P$16/'DGL 4'!$B$27)*(1-EXP(-'DGL 4'!$B$27*D708))+ ('DGL 4'!$P$17/'DGL 4'!$B$28)*(1-EXP(-'DGL 4'!$B$28*D708))</f>
        <v>185178.4909493145</v>
      </c>
      <c r="P708" s="21">
        <f>(O708+Systeme!$AA$17)/Systeme!$AA$14</f>
        <v>92.589245474657247</v>
      </c>
    </row>
    <row r="709" spans="1:16" x14ac:dyDescent="0.25">
      <c r="A709" s="4">
        <f t="shared" ref="A709:A772" si="11">A708+1</f>
        <v>707</v>
      </c>
      <c r="D709" s="19">
        <f>A709*0.001 *Systeme!$G$4</f>
        <v>70.7</v>
      </c>
      <c r="F709" s="8">
        <f>('DGL 4'!$P$3/'DGL 4'!$B$26)*(1-EXP(-'DGL 4'!$B$26*D709)) + ('DGL 4'!$P$4/'DGL 4'!$B$27)*(1-EXP(-'DGL 4'!$B$27*D709))+ ('DGL 4'!$P$5/'DGL 4'!$B$28)*(1-EXP(-'DGL 4'!$B$28*D709))</f>
        <v>-198668.78406131655</v>
      </c>
      <c r="G709" s="21">
        <f>(F709+Systeme!$C$17)/Systeme!$C$14</f>
        <v>0.66560796934172684</v>
      </c>
      <c r="I709" s="8">
        <f>('DGL 4'!$P$7/'DGL 4'!$B$26)*(1-EXP(-'DGL 4'!$B$26*D709)) + ('DGL 4'!$P$8/'DGL 4'!$B$27)*(1-EXP(-'DGL 4'!$B$27*D709))+ ('DGL 4'!$P$9/'DGL 4'!$B$28)*(1-EXP(-'DGL 4'!$B$28*D709))</f>
        <v>6895.7533207159722</v>
      </c>
      <c r="J709" s="21">
        <f>(I709+Systeme!$K$17)/Systeme!$K$14</f>
        <v>3.447876660357986</v>
      </c>
      <c r="L709" s="8">
        <f>('DGL 4'!$P$11/'DGL 4'!$B$26)*(1-EXP(-'DGL 4'!$B$26*D709)) + ('DGL 4'!$P$12/'DGL 4'!$B$27)*(1-EXP(-'DGL 4'!$B$27*D709))+ ('DGL 4'!$P$13/'DGL 4'!$B$28)*(1-EXP(-'DGL 4'!$B$28*D709))</f>
        <v>6529.123821129615</v>
      </c>
      <c r="M709" s="21">
        <f>(L709+Systeme!$S$17)/Systeme!$S$14</f>
        <v>3.2645619105648076</v>
      </c>
      <c r="O709" s="8">
        <f>('DGL 4'!$P$15/'DGL 4'!$B$26)*(1-EXP(-'DGL 4'!$B$26*D709)) + ('DGL 4'!$P$16/'DGL 4'!$B$27)*(1-EXP(-'DGL 4'!$B$27*D709))+ ('DGL 4'!$P$17/'DGL 4'!$B$28)*(1-EXP(-'DGL 4'!$B$28*D709))</f>
        <v>185243.90691947105</v>
      </c>
      <c r="P709" s="21">
        <f>(O709+Systeme!$AA$17)/Systeme!$AA$14</f>
        <v>92.621953459735522</v>
      </c>
    </row>
    <row r="710" spans="1:16" x14ac:dyDescent="0.25">
      <c r="A710" s="4">
        <f t="shared" si="11"/>
        <v>708</v>
      </c>
      <c r="D710" s="19">
        <f>A710*0.001 *Systeme!$G$4</f>
        <v>70.8</v>
      </c>
      <c r="F710" s="8">
        <f>('DGL 4'!$P$3/'DGL 4'!$B$26)*(1-EXP(-'DGL 4'!$B$26*D710)) + ('DGL 4'!$P$4/'DGL 4'!$B$27)*(1-EXP(-'DGL 4'!$B$27*D710))+ ('DGL 4'!$P$5/'DGL 4'!$B$28)*(1-EXP(-'DGL 4'!$B$28*D710))</f>
        <v>-198675.1835434614</v>
      </c>
      <c r="G710" s="21">
        <f>(F710+Systeme!$C$17)/Systeme!$C$14</f>
        <v>0.66240822826929802</v>
      </c>
      <c r="I710" s="8">
        <f>('DGL 4'!$P$7/'DGL 4'!$B$26)*(1-EXP(-'DGL 4'!$B$26*D710)) + ('DGL 4'!$P$8/'DGL 4'!$B$27)*(1-EXP(-'DGL 4'!$B$27*D710))+ ('DGL 4'!$P$9/'DGL 4'!$B$28)*(1-EXP(-'DGL 4'!$B$28*D710))</f>
        <v>6865.5715698030253</v>
      </c>
      <c r="J710" s="21">
        <f>(I710+Systeme!$K$17)/Systeme!$K$14</f>
        <v>3.4327857849015126</v>
      </c>
      <c r="L710" s="8">
        <f>('DGL 4'!$P$11/'DGL 4'!$B$26)*(1-EXP(-'DGL 4'!$B$26*D710)) + ('DGL 4'!$P$12/'DGL 4'!$B$27)*(1-EXP(-'DGL 4'!$B$27*D710))+ ('DGL 4'!$P$13/'DGL 4'!$B$28)*(1-EXP(-'DGL 4'!$B$28*D710))</f>
        <v>6500.5751886057551</v>
      </c>
      <c r="M710" s="21">
        <f>(L710+Systeme!$S$17)/Systeme!$S$14</f>
        <v>3.2502875943028777</v>
      </c>
      <c r="O710" s="8">
        <f>('DGL 4'!$P$15/'DGL 4'!$B$26)*(1-EXP(-'DGL 4'!$B$26*D710)) + ('DGL 4'!$P$16/'DGL 4'!$B$27)*(1-EXP(-'DGL 4'!$B$27*D710))+ ('DGL 4'!$P$17/'DGL 4'!$B$28)*(1-EXP(-'DGL 4'!$B$28*D710))</f>
        <v>185309.03678505265</v>
      </c>
      <c r="P710" s="21">
        <f>(O710+Systeme!$AA$17)/Systeme!$AA$14</f>
        <v>92.654518392526327</v>
      </c>
    </row>
    <row r="711" spans="1:16" x14ac:dyDescent="0.25">
      <c r="A711" s="4">
        <f t="shared" si="11"/>
        <v>709</v>
      </c>
      <c r="D711" s="19">
        <f>A711*0.001 *Systeme!$G$4</f>
        <v>70.899999999999991</v>
      </c>
      <c r="F711" s="8">
        <f>('DGL 4'!$P$3/'DGL 4'!$B$26)*(1-EXP(-'DGL 4'!$B$26*D711)) + ('DGL 4'!$P$4/'DGL 4'!$B$27)*(1-EXP(-'DGL 4'!$B$27*D711))+ ('DGL 4'!$P$5/'DGL 4'!$B$28)*(1-EXP(-'DGL 4'!$B$28*D711))</f>
        <v>-198681.54931659176</v>
      </c>
      <c r="G711" s="21">
        <f>(F711+Systeme!$C$17)/Systeme!$C$14</f>
        <v>0.65922534170412106</v>
      </c>
      <c r="I711" s="8">
        <f>('DGL 4'!$P$7/'DGL 4'!$B$26)*(1-EXP(-'DGL 4'!$B$26*D711)) + ('DGL 4'!$P$8/'DGL 4'!$B$27)*(1-EXP(-'DGL 4'!$B$27*D711))+ ('DGL 4'!$P$9/'DGL 4'!$B$28)*(1-EXP(-'DGL 4'!$B$28*D711))</f>
        <v>6835.5190563767974</v>
      </c>
      <c r="J711" s="21">
        <f>(I711+Systeme!$K$17)/Systeme!$K$14</f>
        <v>3.4177595281883986</v>
      </c>
      <c r="L711" s="8">
        <f>('DGL 4'!$P$11/'DGL 4'!$B$26)*(1-EXP(-'DGL 4'!$B$26*D711)) + ('DGL 4'!$P$12/'DGL 4'!$B$27)*(1-EXP(-'DGL 4'!$B$27*D711))+ ('DGL 4'!$P$13/'DGL 4'!$B$28)*(1-EXP(-'DGL 4'!$B$28*D711))</f>
        <v>6472.1484923157841</v>
      </c>
      <c r="M711" s="21">
        <f>(L711+Systeme!$S$17)/Systeme!$S$14</f>
        <v>3.2360742461578922</v>
      </c>
      <c r="O711" s="8">
        <f>('DGL 4'!$P$15/'DGL 4'!$B$26)*(1-EXP(-'DGL 4'!$B$26*D711)) + ('DGL 4'!$P$16/'DGL 4'!$B$27)*(1-EXP(-'DGL 4'!$B$27*D711))+ ('DGL 4'!$P$17/'DGL 4'!$B$28)*(1-EXP(-'DGL 4'!$B$28*D711))</f>
        <v>185373.88176789921</v>
      </c>
      <c r="P711" s="21">
        <f>(O711+Systeme!$AA$17)/Systeme!$AA$14</f>
        <v>92.686940883949603</v>
      </c>
    </row>
    <row r="712" spans="1:16" x14ac:dyDescent="0.25">
      <c r="A712" s="4">
        <f t="shared" si="11"/>
        <v>710</v>
      </c>
      <c r="D712" s="19">
        <f>A712*0.001 *Systeme!$G$4</f>
        <v>71</v>
      </c>
      <c r="F712" s="8">
        <f>('DGL 4'!$P$3/'DGL 4'!$B$26)*(1-EXP(-'DGL 4'!$B$26*D712)) + ('DGL 4'!$P$4/'DGL 4'!$B$27)*(1-EXP(-'DGL 4'!$B$27*D712))+ ('DGL 4'!$P$5/'DGL 4'!$B$28)*(1-EXP(-'DGL 4'!$B$28*D712))</f>
        <v>-198687.88158778445</v>
      </c>
      <c r="G712" s="21">
        <f>(F712+Systeme!$C$17)/Systeme!$C$14</f>
        <v>0.65605920610777679</v>
      </c>
      <c r="I712" s="8">
        <f>('DGL 4'!$P$7/'DGL 4'!$B$26)*(1-EXP(-'DGL 4'!$B$26*D712)) + ('DGL 4'!$P$8/'DGL 4'!$B$27)*(1-EXP(-'DGL 4'!$B$27*D712))+ ('DGL 4'!$P$9/'DGL 4'!$B$28)*(1-EXP(-'DGL 4'!$B$28*D712))</f>
        <v>6805.595259036636</v>
      </c>
      <c r="J712" s="21">
        <f>(I712+Systeme!$K$17)/Systeme!$K$14</f>
        <v>3.402797629518318</v>
      </c>
      <c r="L712" s="8">
        <f>('DGL 4'!$P$11/'DGL 4'!$B$26)*(1-EXP(-'DGL 4'!$B$26*D712)) + ('DGL 4'!$P$12/'DGL 4'!$B$27)*(1-EXP(-'DGL 4'!$B$27*D712))+ ('DGL 4'!$P$13/'DGL 4'!$B$28)*(1-EXP(-'DGL 4'!$B$28*D712))</f>
        <v>6443.8432437900919</v>
      </c>
      <c r="M712" s="21">
        <f>(L712+Systeme!$S$17)/Systeme!$S$14</f>
        <v>3.2219216218950462</v>
      </c>
      <c r="O712" s="8">
        <f>('DGL 4'!$P$15/'DGL 4'!$B$26)*(1-EXP(-'DGL 4'!$B$26*D712)) + ('DGL 4'!$P$16/'DGL 4'!$B$27)*(1-EXP(-'DGL 4'!$B$27*D712))+ ('DGL 4'!$P$17/'DGL 4'!$B$28)*(1-EXP(-'DGL 4'!$B$28*D712))</f>
        <v>185438.44308495778</v>
      </c>
      <c r="P712" s="21">
        <f>(O712+Systeme!$AA$17)/Systeme!$AA$14</f>
        <v>92.719221542478891</v>
      </c>
    </row>
    <row r="713" spans="1:16" x14ac:dyDescent="0.25">
      <c r="A713" s="4">
        <f t="shared" si="11"/>
        <v>711</v>
      </c>
      <c r="D713" s="19">
        <f>A713*0.001 *Systeme!$G$4</f>
        <v>71.099999999999994</v>
      </c>
      <c r="F713" s="8">
        <f>('DGL 4'!$P$3/'DGL 4'!$B$26)*(1-EXP(-'DGL 4'!$B$26*D713)) + ('DGL 4'!$P$4/'DGL 4'!$B$27)*(1-EXP(-'DGL 4'!$B$27*D713))+ ('DGL 4'!$P$5/'DGL 4'!$B$28)*(1-EXP(-'DGL 4'!$B$28*D713))</f>
        <v>-198694.18056257372</v>
      </c>
      <c r="G713" s="21">
        <f>(F713+Systeme!$C$17)/Systeme!$C$14</f>
        <v>0.65290971871314107</v>
      </c>
      <c r="I713" s="8">
        <f>('DGL 4'!$P$7/'DGL 4'!$B$26)*(1-EXP(-'DGL 4'!$B$26*D713)) + ('DGL 4'!$P$8/'DGL 4'!$B$27)*(1-EXP(-'DGL 4'!$B$27*D713))+ ('DGL 4'!$P$9/'DGL 4'!$B$28)*(1-EXP(-'DGL 4'!$B$28*D713))</f>
        <v>6775.799658124859</v>
      </c>
      <c r="J713" s="21">
        <f>(I713+Systeme!$K$17)/Systeme!$K$14</f>
        <v>3.3878998290624294</v>
      </c>
      <c r="L713" s="8">
        <f>('DGL 4'!$P$11/'DGL 4'!$B$26)*(1-EXP(-'DGL 4'!$B$26*D713)) + ('DGL 4'!$P$12/'DGL 4'!$B$27)*(1-EXP(-'DGL 4'!$B$27*D713))+ ('DGL 4'!$P$13/'DGL 4'!$B$28)*(1-EXP(-'DGL 4'!$B$28*D713))</f>
        <v>6415.6589561503206</v>
      </c>
      <c r="M713" s="21">
        <f>(L713+Systeme!$S$17)/Systeme!$S$14</f>
        <v>3.2078294780751602</v>
      </c>
      <c r="O713" s="8">
        <f>('DGL 4'!$P$15/'DGL 4'!$B$26)*(1-EXP(-'DGL 4'!$B$26*D713)) + ('DGL 4'!$P$16/'DGL 4'!$B$27)*(1-EXP(-'DGL 4'!$B$27*D713))+ ('DGL 4'!$P$17/'DGL 4'!$B$28)*(1-EXP(-'DGL 4'!$B$28*D713))</f>
        <v>185502.72194829857</v>
      </c>
      <c r="P713" s="21">
        <f>(O713+Systeme!$AA$17)/Systeme!$AA$14</f>
        <v>92.751360974149279</v>
      </c>
    </row>
    <row r="714" spans="1:16" x14ac:dyDescent="0.25">
      <c r="A714" s="4">
        <f t="shared" si="11"/>
        <v>712</v>
      </c>
      <c r="D714" s="19">
        <f>A714*0.001 *Systeme!$G$4</f>
        <v>71.2</v>
      </c>
      <c r="F714" s="8">
        <f>('DGL 4'!$P$3/'DGL 4'!$B$26)*(1-EXP(-'DGL 4'!$B$26*D714)) + ('DGL 4'!$P$4/'DGL 4'!$B$27)*(1-EXP(-'DGL 4'!$B$27*D714))+ ('DGL 4'!$P$5/'DGL 4'!$B$28)*(1-EXP(-'DGL 4'!$B$28*D714))</f>
        <v>-198700.44644496505</v>
      </c>
      <c r="G714" s="21">
        <f>(F714+Systeme!$C$17)/Systeme!$C$14</f>
        <v>0.64977677751747254</v>
      </c>
      <c r="I714" s="8">
        <f>('DGL 4'!$P$7/'DGL 4'!$B$26)*(1-EXP(-'DGL 4'!$B$26*D714)) + ('DGL 4'!$P$8/'DGL 4'!$B$27)*(1-EXP(-'DGL 4'!$B$27*D714))+ ('DGL 4'!$P$9/'DGL 4'!$B$28)*(1-EXP(-'DGL 4'!$B$28*D714))</f>
        <v>6746.1317357253283</v>
      </c>
      <c r="J714" s="21">
        <f>(I714+Systeme!$K$17)/Systeme!$K$14</f>
        <v>3.3730658678626644</v>
      </c>
      <c r="L714" s="8">
        <f>('DGL 4'!$P$11/'DGL 4'!$B$26)*(1-EXP(-'DGL 4'!$B$26*D714)) + ('DGL 4'!$P$12/'DGL 4'!$B$27)*(1-EXP(-'DGL 4'!$B$27*D714))+ ('DGL 4'!$P$13/'DGL 4'!$B$28)*(1-EXP(-'DGL 4'!$B$28*D714))</f>
        <v>6387.5951441088109</v>
      </c>
      <c r="M714" s="21">
        <f>(L714+Systeme!$S$17)/Systeme!$S$14</f>
        <v>3.1937975720544056</v>
      </c>
      <c r="O714" s="8">
        <f>('DGL 4'!$P$15/'DGL 4'!$B$26)*(1-EXP(-'DGL 4'!$B$26*D714)) + ('DGL 4'!$P$16/'DGL 4'!$B$27)*(1-EXP(-'DGL 4'!$B$27*D714))+ ('DGL 4'!$P$17/'DGL 4'!$B$28)*(1-EXP(-'DGL 4'!$B$28*D714))</f>
        <v>185566.71956513094</v>
      </c>
      <c r="P714" s="21">
        <f>(O714+Systeme!$AA$17)/Systeme!$AA$14</f>
        <v>92.783359782565469</v>
      </c>
    </row>
    <row r="715" spans="1:16" x14ac:dyDescent="0.25">
      <c r="A715" s="4">
        <f t="shared" si="11"/>
        <v>713</v>
      </c>
      <c r="D715" s="19">
        <f>A715*0.001 *Systeme!$G$4</f>
        <v>71.3</v>
      </c>
      <c r="F715" s="8">
        <f>('DGL 4'!$P$3/'DGL 4'!$B$26)*(1-EXP(-'DGL 4'!$B$26*D715)) + ('DGL 4'!$P$4/'DGL 4'!$B$27)*(1-EXP(-'DGL 4'!$B$27*D715))+ ('DGL 4'!$P$5/'DGL 4'!$B$28)*(1-EXP(-'DGL 4'!$B$28*D715))</f>
        <v>-198706.67943744842</v>
      </c>
      <c r="G715" s="21">
        <f>(F715+Systeme!$C$17)/Systeme!$C$14</f>
        <v>0.64666028127579189</v>
      </c>
      <c r="I715" s="8">
        <f>('DGL 4'!$P$7/'DGL 4'!$B$26)*(1-EXP(-'DGL 4'!$B$26*D715)) + ('DGL 4'!$P$8/'DGL 4'!$B$27)*(1-EXP(-'DGL 4'!$B$27*D715))+ ('DGL 4'!$P$9/'DGL 4'!$B$28)*(1-EXP(-'DGL 4'!$B$28*D715))</f>
        <v>6716.5909756618494</v>
      </c>
      <c r="J715" s="21">
        <f>(I715+Systeme!$K$17)/Systeme!$K$14</f>
        <v>3.3582954878309246</v>
      </c>
      <c r="L715" s="8">
        <f>('DGL 4'!$P$11/'DGL 4'!$B$26)*(1-EXP(-'DGL 4'!$B$26*D715)) + ('DGL 4'!$P$12/'DGL 4'!$B$27)*(1-EXP(-'DGL 4'!$B$27*D715))+ ('DGL 4'!$P$13/'DGL 4'!$B$28)*(1-EXP(-'DGL 4'!$B$28*D715))</f>
        <v>6359.6513239675842</v>
      </c>
      <c r="M715" s="21">
        <f>(L715+Systeme!$S$17)/Systeme!$S$14</f>
        <v>3.1798256619837919</v>
      </c>
      <c r="O715" s="8">
        <f>('DGL 4'!$P$15/'DGL 4'!$B$26)*(1-EXP(-'DGL 4'!$B$26*D715)) + ('DGL 4'!$P$16/'DGL 4'!$B$27)*(1-EXP(-'DGL 4'!$B$27*D715))+ ('DGL 4'!$P$17/'DGL 4'!$B$28)*(1-EXP(-'DGL 4'!$B$28*D715))</f>
        <v>185630.43713781907</v>
      </c>
      <c r="P715" s="21">
        <f>(O715+Systeme!$AA$17)/Systeme!$AA$14</f>
        <v>92.815218568909529</v>
      </c>
    </row>
    <row r="716" spans="1:16" x14ac:dyDescent="0.25">
      <c r="A716" s="4">
        <f t="shared" si="11"/>
        <v>714</v>
      </c>
      <c r="D716" s="19">
        <f>A716*0.001 *Systeme!$G$4</f>
        <v>71.399999999999991</v>
      </c>
      <c r="F716" s="8">
        <f>('DGL 4'!$P$3/'DGL 4'!$B$26)*(1-EXP(-'DGL 4'!$B$26*D716)) + ('DGL 4'!$P$4/'DGL 4'!$B$27)*(1-EXP(-'DGL 4'!$B$27*D716))+ ('DGL 4'!$P$5/'DGL 4'!$B$28)*(1-EXP(-'DGL 4'!$B$28*D716))</f>
        <v>-198712.87974101171</v>
      </c>
      <c r="G716" s="21">
        <f>(F716+Systeme!$C$17)/Systeme!$C$14</f>
        <v>0.64356012949414432</v>
      </c>
      <c r="I716" s="8">
        <f>('DGL 4'!$P$7/'DGL 4'!$B$26)*(1-EXP(-'DGL 4'!$B$26*D716)) + ('DGL 4'!$P$8/'DGL 4'!$B$27)*(1-EXP(-'DGL 4'!$B$27*D716))+ ('DGL 4'!$P$9/'DGL 4'!$B$28)*(1-EXP(-'DGL 4'!$B$28*D716))</f>
        <v>6687.1768634963955</v>
      </c>
      <c r="J716" s="21">
        <f>(I716+Systeme!$K$17)/Systeme!$K$14</f>
        <v>3.3435884317481976</v>
      </c>
      <c r="L716" s="8">
        <f>('DGL 4'!$P$11/'DGL 4'!$B$26)*(1-EXP(-'DGL 4'!$B$26*D716)) + ('DGL 4'!$P$12/'DGL 4'!$B$27)*(1-EXP(-'DGL 4'!$B$27*D716))+ ('DGL 4'!$P$13/'DGL 4'!$B$28)*(1-EXP(-'DGL 4'!$B$28*D716))</f>
        <v>6331.8270136173815</v>
      </c>
      <c r="M716" s="21">
        <f>(L716+Systeme!$S$17)/Systeme!$S$14</f>
        <v>3.1659135068086908</v>
      </c>
      <c r="O716" s="8">
        <f>('DGL 4'!$P$15/'DGL 4'!$B$26)*(1-EXP(-'DGL 4'!$B$26*D716)) + ('DGL 4'!$P$16/'DGL 4'!$B$27)*(1-EXP(-'DGL 4'!$B$27*D716))+ ('DGL 4'!$P$17/'DGL 4'!$B$28)*(1-EXP(-'DGL 4'!$B$28*D716))</f>
        <v>185693.87586389793</v>
      </c>
      <c r="P716" s="21">
        <f>(O716+Systeme!$AA$17)/Systeme!$AA$14</f>
        <v>92.846937931948972</v>
      </c>
    </row>
    <row r="717" spans="1:16" x14ac:dyDescent="0.25">
      <c r="A717" s="4">
        <f t="shared" si="11"/>
        <v>715</v>
      </c>
      <c r="D717" s="19">
        <f>A717*0.001 *Systeme!$G$4</f>
        <v>71.5</v>
      </c>
      <c r="F717" s="8">
        <f>('DGL 4'!$P$3/'DGL 4'!$B$26)*(1-EXP(-'DGL 4'!$B$26*D717)) + ('DGL 4'!$P$4/'DGL 4'!$B$27)*(1-EXP(-'DGL 4'!$B$27*D717))+ ('DGL 4'!$P$5/'DGL 4'!$B$28)*(1-EXP(-'DGL 4'!$B$28*D717))</f>
        <v>-198719.04755515404</v>
      </c>
      <c r="G717" s="21">
        <f>(F717+Systeme!$C$17)/Systeme!$C$14</f>
        <v>0.64047622242297808</v>
      </c>
      <c r="I717" s="8">
        <f>('DGL 4'!$P$7/'DGL 4'!$B$26)*(1-EXP(-'DGL 4'!$B$26*D717)) + ('DGL 4'!$P$8/'DGL 4'!$B$27)*(1-EXP(-'DGL 4'!$B$27*D717))+ ('DGL 4'!$P$9/'DGL 4'!$B$28)*(1-EXP(-'DGL 4'!$B$28*D717))</f>
        <v>6657.8888865275949</v>
      </c>
      <c r="J717" s="21">
        <f>(I717+Systeme!$K$17)/Systeme!$K$14</f>
        <v>3.3289444432637976</v>
      </c>
      <c r="L717" s="8">
        <f>('DGL 4'!$P$11/'DGL 4'!$B$26)*(1-EXP(-'DGL 4'!$B$26*D717)) + ('DGL 4'!$P$12/'DGL 4'!$B$27)*(1-EXP(-'DGL 4'!$B$27*D717))+ ('DGL 4'!$P$13/'DGL 4'!$B$28)*(1-EXP(-'DGL 4'!$B$28*D717))</f>
        <v>6304.1217325369362</v>
      </c>
      <c r="M717" s="21">
        <f>(L717+Systeme!$S$17)/Systeme!$S$14</f>
        <v>3.1520608662684682</v>
      </c>
      <c r="O717" s="8">
        <f>('DGL 4'!$P$15/'DGL 4'!$B$26)*(1-EXP(-'DGL 4'!$B$26*D717)) + ('DGL 4'!$P$16/'DGL 4'!$B$27)*(1-EXP(-'DGL 4'!$B$27*D717))+ ('DGL 4'!$P$17/'DGL 4'!$B$28)*(1-EXP(-'DGL 4'!$B$28*D717))</f>
        <v>185757.03693608948</v>
      </c>
      <c r="P717" s="21">
        <f>(O717+Systeme!$AA$17)/Systeme!$AA$14</f>
        <v>92.878518468044746</v>
      </c>
    </row>
    <row r="718" spans="1:16" x14ac:dyDescent="0.25">
      <c r="A718" s="4">
        <f t="shared" si="11"/>
        <v>716</v>
      </c>
      <c r="D718" s="19">
        <f>A718*0.001 *Systeme!$G$4</f>
        <v>71.599999999999994</v>
      </c>
      <c r="F718" s="8">
        <f>('DGL 4'!$P$3/'DGL 4'!$B$26)*(1-EXP(-'DGL 4'!$B$26*D718)) + ('DGL 4'!$P$4/'DGL 4'!$B$27)*(1-EXP(-'DGL 4'!$B$27*D718))+ ('DGL 4'!$P$5/'DGL 4'!$B$28)*(1-EXP(-'DGL 4'!$B$28*D718))</f>
        <v>-198725.18307789869</v>
      </c>
      <c r="G718" s="21">
        <f>(F718+Systeme!$C$17)/Systeme!$C$14</f>
        <v>0.6374084610506543</v>
      </c>
      <c r="I718" s="8">
        <f>('DGL 4'!$P$7/'DGL 4'!$B$26)*(1-EXP(-'DGL 4'!$B$26*D718)) + ('DGL 4'!$P$8/'DGL 4'!$B$27)*(1-EXP(-'DGL 4'!$B$27*D718))+ ('DGL 4'!$P$9/'DGL 4'!$B$28)*(1-EXP(-'DGL 4'!$B$28*D718))</f>
        <v>6628.7265337888966</v>
      </c>
      <c r="J718" s="21">
        <f>(I718+Systeme!$K$17)/Systeme!$K$14</f>
        <v>3.3143632668944485</v>
      </c>
      <c r="L718" s="8">
        <f>('DGL 4'!$P$11/'DGL 4'!$B$26)*(1-EXP(-'DGL 4'!$B$26*D718)) + ('DGL 4'!$P$12/'DGL 4'!$B$27)*(1-EXP(-'DGL 4'!$B$27*D718))+ ('DGL 4'!$P$13/'DGL 4'!$B$28)*(1-EXP(-'DGL 4'!$B$28*D718))</f>
        <v>6276.5350017917226</v>
      </c>
      <c r="M718" s="21">
        <f>(L718+Systeme!$S$17)/Systeme!$S$14</f>
        <v>3.1382675008958612</v>
      </c>
      <c r="O718" s="8">
        <f>('DGL 4'!$P$15/'DGL 4'!$B$26)*(1-EXP(-'DGL 4'!$B$26*D718)) + ('DGL 4'!$P$16/'DGL 4'!$B$27)*(1-EXP(-'DGL 4'!$B$27*D718))+ ('DGL 4'!$P$17/'DGL 4'!$B$28)*(1-EXP(-'DGL 4'!$B$28*D718))</f>
        <v>185819.92154231807</v>
      </c>
      <c r="P718" s="21">
        <f>(O718+Systeme!$AA$17)/Systeme!$AA$14</f>
        <v>92.909960771159035</v>
      </c>
    </row>
    <row r="719" spans="1:16" x14ac:dyDescent="0.25">
      <c r="A719" s="4">
        <f t="shared" si="11"/>
        <v>717</v>
      </c>
      <c r="D719" s="19">
        <f>A719*0.001 *Systeme!$G$4</f>
        <v>71.7</v>
      </c>
      <c r="F719" s="8">
        <f>('DGL 4'!$P$3/'DGL 4'!$B$26)*(1-EXP(-'DGL 4'!$B$26*D719)) + ('DGL 4'!$P$4/'DGL 4'!$B$27)*(1-EXP(-'DGL 4'!$B$27*D719))+ ('DGL 4'!$P$5/'DGL 4'!$B$28)*(1-EXP(-'DGL 4'!$B$28*D719))</f>
        <v>-198731.28650580611</v>
      </c>
      <c r="G719" s="21">
        <f>(F719+Systeme!$C$17)/Systeme!$C$14</f>
        <v>0.6343567470969429</v>
      </c>
      <c r="I719" s="8">
        <f>('DGL 4'!$P$7/'DGL 4'!$B$26)*(1-EXP(-'DGL 4'!$B$26*D719)) + ('DGL 4'!$P$8/'DGL 4'!$B$27)*(1-EXP(-'DGL 4'!$B$27*D719))+ ('DGL 4'!$P$9/'DGL 4'!$B$28)*(1-EXP(-'DGL 4'!$B$28*D719))</f>
        <v>6599.6892960467376</v>
      </c>
      <c r="J719" s="21">
        <f>(I719+Systeme!$K$17)/Systeme!$K$14</f>
        <v>3.299844648023369</v>
      </c>
      <c r="L719" s="8">
        <f>('DGL 4'!$P$11/'DGL 4'!$B$26)*(1-EXP(-'DGL 4'!$B$26*D719)) + ('DGL 4'!$P$12/'DGL 4'!$B$27)*(1-EXP(-'DGL 4'!$B$27*D719))+ ('DGL 4'!$P$13/'DGL 4'!$B$28)*(1-EXP(-'DGL 4'!$B$28*D719))</f>
        <v>6249.0663440327626</v>
      </c>
      <c r="M719" s="21">
        <f>(L719+Systeme!$S$17)/Systeme!$S$14</f>
        <v>3.1245331720163811</v>
      </c>
      <c r="O719" s="8">
        <f>('DGL 4'!$P$15/'DGL 4'!$B$26)*(1-EXP(-'DGL 4'!$B$26*D719)) + ('DGL 4'!$P$16/'DGL 4'!$B$27)*(1-EXP(-'DGL 4'!$B$27*D719))+ ('DGL 4'!$P$17/'DGL 4'!$B$28)*(1-EXP(-'DGL 4'!$B$28*D719))</f>
        <v>185882.53086572667</v>
      </c>
      <c r="P719" s="21">
        <f>(O719+Systeme!$AA$17)/Systeme!$AA$14</f>
        <v>92.941265432863332</v>
      </c>
    </row>
    <row r="720" spans="1:16" x14ac:dyDescent="0.25">
      <c r="A720" s="4">
        <f t="shared" si="11"/>
        <v>718</v>
      </c>
      <c r="D720" s="19">
        <f>A720*0.001 *Systeme!$G$4</f>
        <v>71.8</v>
      </c>
      <c r="F720" s="8">
        <f>('DGL 4'!$P$3/'DGL 4'!$B$26)*(1-EXP(-'DGL 4'!$B$26*D720)) + ('DGL 4'!$P$4/'DGL 4'!$B$27)*(1-EXP(-'DGL 4'!$B$27*D720))+ ('DGL 4'!$P$5/'DGL 4'!$B$28)*(1-EXP(-'DGL 4'!$B$28*D720))</f>
        <v>-198737.35803398691</v>
      </c>
      <c r="G720" s="21">
        <f>(F720+Systeme!$C$17)/Systeme!$C$14</f>
        <v>0.63132098300654615</v>
      </c>
      <c r="I720" s="8">
        <f>('DGL 4'!$P$7/'DGL 4'!$B$26)*(1-EXP(-'DGL 4'!$B$26*D720)) + ('DGL 4'!$P$8/'DGL 4'!$B$27)*(1-EXP(-'DGL 4'!$B$27*D720))+ ('DGL 4'!$P$9/'DGL 4'!$B$28)*(1-EXP(-'DGL 4'!$B$28*D720))</f>
        <v>6570.7766657987668</v>
      </c>
      <c r="J720" s="21">
        <f>(I720+Systeme!$K$17)/Systeme!$K$14</f>
        <v>3.2853883328993834</v>
      </c>
      <c r="L720" s="8">
        <f>('DGL 4'!$P$11/'DGL 4'!$B$26)*(1-EXP(-'DGL 4'!$B$26*D720)) + ('DGL 4'!$P$12/'DGL 4'!$B$27)*(1-EXP(-'DGL 4'!$B$27*D720))+ ('DGL 4'!$P$13/'DGL 4'!$B$28)*(1-EXP(-'DGL 4'!$B$28*D720))</f>
        <v>6221.7152834958979</v>
      </c>
      <c r="M720" s="21">
        <f>(L720+Systeme!$S$17)/Systeme!$S$14</f>
        <v>3.1108576417479488</v>
      </c>
      <c r="O720" s="8">
        <f>('DGL 4'!$P$15/'DGL 4'!$B$26)*(1-EXP(-'DGL 4'!$B$26*D720)) + ('DGL 4'!$P$16/'DGL 4'!$B$27)*(1-EXP(-'DGL 4'!$B$27*D720))+ ('DGL 4'!$P$17/'DGL 4'!$B$28)*(1-EXP(-'DGL 4'!$B$28*D720))</f>
        <v>185944.86608469233</v>
      </c>
      <c r="P720" s="21">
        <f>(O720+Systeme!$AA$17)/Systeme!$AA$14</f>
        <v>92.972433042346168</v>
      </c>
    </row>
    <row r="721" spans="1:16" x14ac:dyDescent="0.25">
      <c r="A721" s="4">
        <f t="shared" si="11"/>
        <v>719</v>
      </c>
      <c r="D721" s="19">
        <f>A721*0.001 *Systeme!$G$4</f>
        <v>71.899999999999991</v>
      </c>
      <c r="F721" s="8">
        <f>('DGL 4'!$P$3/'DGL 4'!$B$26)*(1-EXP(-'DGL 4'!$B$26*D721)) + ('DGL 4'!$P$4/'DGL 4'!$B$27)*(1-EXP(-'DGL 4'!$B$27*D721))+ ('DGL 4'!$P$5/'DGL 4'!$B$28)*(1-EXP(-'DGL 4'!$B$28*D721))</f>
        <v>-198743.39785611429</v>
      </c>
      <c r="G721" s="21">
        <f>(F721+Systeme!$C$17)/Systeme!$C$14</f>
        <v>0.62830107194285667</v>
      </c>
      <c r="I721" s="8">
        <f>('DGL 4'!$P$7/'DGL 4'!$B$26)*(1-EXP(-'DGL 4'!$B$26*D721)) + ('DGL 4'!$P$8/'DGL 4'!$B$27)*(1-EXP(-'DGL 4'!$B$27*D721))+ ('DGL 4'!$P$9/'DGL 4'!$B$28)*(1-EXP(-'DGL 4'!$B$28*D721))</f>
        <v>6541.9881372718082</v>
      </c>
      <c r="J721" s="21">
        <f>(I721+Systeme!$K$17)/Systeme!$K$14</f>
        <v>3.270994068635904</v>
      </c>
      <c r="L721" s="8">
        <f>('DGL 4'!$P$11/'DGL 4'!$B$26)*(1-EXP(-'DGL 4'!$B$26*D721)) + ('DGL 4'!$P$12/'DGL 4'!$B$27)*(1-EXP(-'DGL 4'!$B$27*D721))+ ('DGL 4'!$P$13/'DGL 4'!$B$28)*(1-EXP(-'DGL 4'!$B$28*D721))</f>
        <v>6194.4813460001315</v>
      </c>
      <c r="M721" s="21">
        <f>(L721+Systeme!$S$17)/Systeme!$S$14</f>
        <v>3.0972406730000657</v>
      </c>
      <c r="O721" s="8">
        <f>('DGL 4'!$P$15/'DGL 4'!$B$26)*(1-EXP(-'DGL 4'!$B$26*D721)) + ('DGL 4'!$P$16/'DGL 4'!$B$27)*(1-EXP(-'DGL 4'!$B$27*D721))+ ('DGL 4'!$P$17/'DGL 4'!$B$28)*(1-EXP(-'DGL 4'!$B$28*D721))</f>
        <v>186006.92837284241</v>
      </c>
      <c r="P721" s="21">
        <f>(O721+Systeme!$AA$17)/Systeme!$AA$14</f>
        <v>93.003464186421198</v>
      </c>
    </row>
    <row r="722" spans="1:16" x14ac:dyDescent="0.25">
      <c r="A722" s="4">
        <f t="shared" si="11"/>
        <v>720</v>
      </c>
      <c r="D722" s="19">
        <f>A722*0.001 *Systeme!$G$4</f>
        <v>72</v>
      </c>
      <c r="F722" s="8">
        <f>('DGL 4'!$P$3/'DGL 4'!$B$26)*(1-EXP(-'DGL 4'!$B$26*D722)) + ('DGL 4'!$P$4/'DGL 4'!$B$27)*(1-EXP(-'DGL 4'!$B$27*D722))+ ('DGL 4'!$P$5/'DGL 4'!$B$28)*(1-EXP(-'DGL 4'!$B$28*D722))</f>
        <v>-198749.40616443672</v>
      </c>
      <c r="G722" s="21">
        <f>(F722+Systeme!$C$17)/Systeme!$C$14</f>
        <v>0.6252969177816412</v>
      </c>
      <c r="I722" s="8">
        <f>('DGL 4'!$P$7/'DGL 4'!$B$26)*(1-EXP(-'DGL 4'!$B$26*D722)) + ('DGL 4'!$P$8/'DGL 4'!$B$27)*(1-EXP(-'DGL 4'!$B$27*D722))+ ('DGL 4'!$P$9/'DGL 4'!$B$28)*(1-EXP(-'DGL 4'!$B$28*D722))</f>
        <v>6513.3232064199692</v>
      </c>
      <c r="J722" s="21">
        <f>(I722+Systeme!$K$17)/Systeme!$K$14</f>
        <v>3.2566616032099844</v>
      </c>
      <c r="L722" s="8">
        <f>('DGL 4'!$P$11/'DGL 4'!$B$26)*(1-EXP(-'DGL 4'!$B$26*D722)) + ('DGL 4'!$P$12/'DGL 4'!$B$27)*(1-EXP(-'DGL 4'!$B$27*D722))+ ('DGL 4'!$P$13/'DGL 4'!$B$28)*(1-EXP(-'DGL 4'!$B$28*D722))</f>
        <v>6167.3640589464922</v>
      </c>
      <c r="M722" s="21">
        <f>(L722+Systeme!$S$17)/Systeme!$S$14</f>
        <v>3.0836820294732461</v>
      </c>
      <c r="O722" s="8">
        <f>('DGL 4'!$P$15/'DGL 4'!$B$26)*(1-EXP(-'DGL 4'!$B$26*D722)) + ('DGL 4'!$P$16/'DGL 4'!$B$27)*(1-EXP(-'DGL 4'!$B$27*D722))+ ('DGL 4'!$P$17/'DGL 4'!$B$28)*(1-EXP(-'DGL 4'!$B$28*D722))</f>
        <v>186068.71889907029</v>
      </c>
      <c r="P722" s="21">
        <f>(O722+Systeme!$AA$17)/Systeme!$AA$14</f>
        <v>93.034359449535145</v>
      </c>
    </row>
    <row r="723" spans="1:16" x14ac:dyDescent="0.25">
      <c r="A723" s="4">
        <f t="shared" si="11"/>
        <v>721</v>
      </c>
      <c r="D723" s="19">
        <f>A723*0.001 *Systeme!$G$4</f>
        <v>72.099999999999994</v>
      </c>
      <c r="F723" s="8">
        <f>('DGL 4'!$P$3/'DGL 4'!$B$26)*(1-EXP(-'DGL 4'!$B$26*D723)) + ('DGL 4'!$P$4/'DGL 4'!$B$27)*(1-EXP(-'DGL 4'!$B$27*D723))+ ('DGL 4'!$P$5/'DGL 4'!$B$28)*(1-EXP(-'DGL 4'!$B$28*D723))</f>
        <v>-198755.38314979064</v>
      </c>
      <c r="G723" s="21">
        <f>(F723+Systeme!$C$17)/Systeme!$C$14</f>
        <v>0.62230842510468209</v>
      </c>
      <c r="I723" s="8">
        <f>('DGL 4'!$P$7/'DGL 4'!$B$26)*(1-EXP(-'DGL 4'!$B$26*D723)) + ('DGL 4'!$P$8/'DGL 4'!$B$27)*(1-EXP(-'DGL 4'!$B$27*D723))+ ('DGL 4'!$P$9/'DGL 4'!$B$28)*(1-EXP(-'DGL 4'!$B$28*D723))</f>
        <v>6484.781370922632</v>
      </c>
      <c r="J723" s="21">
        <f>(I723+Systeme!$K$17)/Systeme!$K$14</f>
        <v>3.242390685461316</v>
      </c>
      <c r="L723" s="8">
        <f>('DGL 4'!$P$11/'DGL 4'!$B$26)*(1-EXP(-'DGL 4'!$B$26*D723)) + ('DGL 4'!$P$12/'DGL 4'!$B$27)*(1-EXP(-'DGL 4'!$B$27*D723))+ ('DGL 4'!$P$13/'DGL 4'!$B$28)*(1-EXP(-'DGL 4'!$B$28*D723))</f>
        <v>6140.362951316929</v>
      </c>
      <c r="M723" s="21">
        <f>(L723+Systeme!$S$17)/Systeme!$S$14</f>
        <v>3.0701814756584644</v>
      </c>
      <c r="O723" s="8">
        <f>('DGL 4'!$P$15/'DGL 4'!$B$26)*(1-EXP(-'DGL 4'!$B$26*D723)) + ('DGL 4'!$P$16/'DGL 4'!$B$27)*(1-EXP(-'DGL 4'!$B$27*D723))+ ('DGL 4'!$P$17/'DGL 4'!$B$28)*(1-EXP(-'DGL 4'!$B$28*D723))</f>
        <v>186130.23882755116</v>
      </c>
      <c r="P723" s="21">
        <f>(O723+Systeme!$AA$17)/Systeme!$AA$14</f>
        <v>93.065119413775577</v>
      </c>
    </row>
    <row r="724" spans="1:16" x14ac:dyDescent="0.25">
      <c r="A724" s="4">
        <f t="shared" si="11"/>
        <v>722</v>
      </c>
      <c r="D724" s="19">
        <f>A724*0.001 *Systeme!$G$4</f>
        <v>72.2</v>
      </c>
      <c r="F724" s="8">
        <f>('DGL 4'!$P$3/'DGL 4'!$B$26)*(1-EXP(-'DGL 4'!$B$26*D724)) + ('DGL 4'!$P$4/'DGL 4'!$B$27)*(1-EXP(-'DGL 4'!$B$27*D724))+ ('DGL 4'!$P$5/'DGL 4'!$B$28)*(1-EXP(-'DGL 4'!$B$28*D724))</f>
        <v>-198761.32900161247</v>
      </c>
      <c r="G724" s="21">
        <f>(F724+Systeme!$C$17)/Systeme!$C$14</f>
        <v>0.61933549919376674</v>
      </c>
      <c r="I724" s="8">
        <f>('DGL 4'!$P$7/'DGL 4'!$B$26)*(1-EXP(-'DGL 4'!$B$26*D724)) + ('DGL 4'!$P$8/'DGL 4'!$B$27)*(1-EXP(-'DGL 4'!$B$27*D724))+ ('DGL 4'!$P$9/'DGL 4'!$B$28)*(1-EXP(-'DGL 4'!$B$28*D724))</f>
        <v>6456.3621301823005</v>
      </c>
      <c r="J724" s="21">
        <f>(I724+Systeme!$K$17)/Systeme!$K$14</f>
        <v>3.2281810650911504</v>
      </c>
      <c r="L724" s="8">
        <f>('DGL 4'!$P$11/'DGL 4'!$B$26)*(1-EXP(-'DGL 4'!$B$26*D724)) + ('DGL 4'!$P$12/'DGL 4'!$B$27)*(1-EXP(-'DGL 4'!$B$27*D724))+ ('DGL 4'!$P$13/'DGL 4'!$B$28)*(1-EXP(-'DGL 4'!$B$28*D724))</f>
        <v>6113.4775536725647</v>
      </c>
      <c r="M724" s="21">
        <f>(L724+Systeme!$S$17)/Systeme!$S$14</f>
        <v>3.0567387768362821</v>
      </c>
      <c r="O724" s="8">
        <f>('DGL 4'!$P$15/'DGL 4'!$B$26)*(1-EXP(-'DGL 4'!$B$26*D724)) + ('DGL 4'!$P$16/'DGL 4'!$B$27)*(1-EXP(-'DGL 4'!$B$27*D724))+ ('DGL 4'!$P$17/'DGL 4'!$B$28)*(1-EXP(-'DGL 4'!$B$28*D724))</f>
        <v>186191.48931775769</v>
      </c>
      <c r="P724" s="21">
        <f>(O724+Systeme!$AA$17)/Systeme!$AA$14</f>
        <v>93.095744658878843</v>
      </c>
    </row>
    <row r="725" spans="1:16" x14ac:dyDescent="0.25">
      <c r="A725" s="4">
        <f t="shared" si="11"/>
        <v>723</v>
      </c>
      <c r="D725" s="19">
        <f>A725*0.001 *Systeme!$G$4</f>
        <v>72.3</v>
      </c>
      <c r="F725" s="8">
        <f>('DGL 4'!$P$3/'DGL 4'!$B$26)*(1-EXP(-'DGL 4'!$B$26*D725)) + ('DGL 4'!$P$4/'DGL 4'!$B$27)*(1-EXP(-'DGL 4'!$B$27*D725))+ ('DGL 4'!$P$5/'DGL 4'!$B$28)*(1-EXP(-'DGL 4'!$B$28*D725))</f>
        <v>-198767.24390795088</v>
      </c>
      <c r="G725" s="21">
        <f>(F725+Systeme!$C$17)/Systeme!$C$14</f>
        <v>0.61637804602456159</v>
      </c>
      <c r="I725" s="8">
        <f>('DGL 4'!$P$7/'DGL 4'!$B$26)*(1-EXP(-'DGL 4'!$B$26*D725)) + ('DGL 4'!$P$8/'DGL 4'!$B$27)*(1-EXP(-'DGL 4'!$B$27*D725))+ ('DGL 4'!$P$9/'DGL 4'!$B$28)*(1-EXP(-'DGL 4'!$B$28*D725))</f>
        <v>6428.0649853225041</v>
      </c>
      <c r="J725" s="21">
        <f>(I725+Systeme!$K$17)/Systeme!$K$14</f>
        <v>3.2140324926612522</v>
      </c>
      <c r="L725" s="8">
        <f>('DGL 4'!$P$11/'DGL 4'!$B$26)*(1-EXP(-'DGL 4'!$B$26*D725)) + ('DGL 4'!$P$12/'DGL 4'!$B$27)*(1-EXP(-'DGL 4'!$B$27*D725))+ ('DGL 4'!$P$13/'DGL 4'!$B$28)*(1-EXP(-'DGL 4'!$B$28*D725))</f>
        <v>6086.7073981525027</v>
      </c>
      <c r="M725" s="21">
        <f>(L725+Systeme!$S$17)/Systeme!$S$14</f>
        <v>3.0433536990762513</v>
      </c>
      <c r="O725" s="8">
        <f>('DGL 4'!$P$15/'DGL 4'!$B$26)*(1-EXP(-'DGL 4'!$B$26*D725)) + ('DGL 4'!$P$16/'DGL 4'!$B$27)*(1-EXP(-'DGL 4'!$B$27*D725))+ ('DGL 4'!$P$17/'DGL 4'!$B$28)*(1-EXP(-'DGL 4'!$B$28*D725))</f>
        <v>186252.4715244759</v>
      </c>
      <c r="P725" s="21">
        <f>(O725+Systeme!$AA$17)/Systeme!$AA$14</f>
        <v>93.126235762237954</v>
      </c>
    </row>
    <row r="726" spans="1:16" x14ac:dyDescent="0.25">
      <c r="A726" s="4">
        <f t="shared" si="11"/>
        <v>724</v>
      </c>
      <c r="D726" s="19">
        <f>A726*0.001 *Systeme!$G$4</f>
        <v>72.399999999999991</v>
      </c>
      <c r="F726" s="8">
        <f>('DGL 4'!$P$3/'DGL 4'!$B$26)*(1-EXP(-'DGL 4'!$B$26*D726)) + ('DGL 4'!$P$4/'DGL 4'!$B$27)*(1-EXP(-'DGL 4'!$B$27*D726))+ ('DGL 4'!$P$5/'DGL 4'!$B$28)*(1-EXP(-'DGL 4'!$B$28*D726))</f>
        <v>-198773.12805547912</v>
      </c>
      <c r="G726" s="21">
        <f>(F726+Systeme!$C$17)/Systeme!$C$14</f>
        <v>0.61343597226044222</v>
      </c>
      <c r="I726" s="8">
        <f>('DGL 4'!$P$7/'DGL 4'!$B$26)*(1-EXP(-'DGL 4'!$B$26*D726)) + ('DGL 4'!$P$8/'DGL 4'!$B$27)*(1-EXP(-'DGL 4'!$B$27*D726))+ ('DGL 4'!$P$9/'DGL 4'!$B$28)*(1-EXP(-'DGL 4'!$B$28*D726))</f>
        <v>6399.8894391856738</v>
      </c>
      <c r="J726" s="21">
        <f>(I726+Systeme!$K$17)/Systeme!$K$14</f>
        <v>3.1999447195928368</v>
      </c>
      <c r="L726" s="8">
        <f>('DGL 4'!$P$11/'DGL 4'!$B$26)*(1-EXP(-'DGL 4'!$B$26*D726)) + ('DGL 4'!$P$12/'DGL 4'!$B$27)*(1-EXP(-'DGL 4'!$B$27*D726))+ ('DGL 4'!$P$13/'DGL 4'!$B$28)*(1-EXP(-'DGL 4'!$B$28*D726))</f>
        <v>6060.0520184722554</v>
      </c>
      <c r="M726" s="21">
        <f>(L726+Systeme!$S$17)/Systeme!$S$14</f>
        <v>3.0300260092361277</v>
      </c>
      <c r="O726" s="8">
        <f>('DGL 4'!$P$15/'DGL 4'!$B$26)*(1-EXP(-'DGL 4'!$B$26*D726)) + ('DGL 4'!$P$16/'DGL 4'!$B$27)*(1-EXP(-'DGL 4'!$B$27*D726))+ ('DGL 4'!$P$17/'DGL 4'!$B$28)*(1-EXP(-'DGL 4'!$B$28*D726))</f>
        <v>186313.18659782124</v>
      </c>
      <c r="P726" s="21">
        <f>(O726+Systeme!$AA$17)/Systeme!$AA$14</f>
        <v>93.156593298910622</v>
      </c>
    </row>
    <row r="727" spans="1:16" x14ac:dyDescent="0.25">
      <c r="A727" s="4">
        <f t="shared" si="11"/>
        <v>725</v>
      </c>
      <c r="D727" s="19">
        <f>A727*0.001 *Systeme!$G$4</f>
        <v>72.5</v>
      </c>
      <c r="F727" s="8">
        <f>('DGL 4'!$P$3/'DGL 4'!$B$26)*(1-EXP(-'DGL 4'!$B$26*D727)) + ('DGL 4'!$P$4/'DGL 4'!$B$27)*(1-EXP(-'DGL 4'!$B$27*D727))+ ('DGL 4'!$P$5/'DGL 4'!$B$28)*(1-EXP(-'DGL 4'!$B$28*D727))</f>
        <v>-198778.98162950671</v>
      </c>
      <c r="G727" s="21">
        <f>(F727+Systeme!$C$17)/Systeme!$C$14</f>
        <v>0.61050918524664299</v>
      </c>
      <c r="I727" s="8">
        <f>('DGL 4'!$P$7/'DGL 4'!$B$26)*(1-EXP(-'DGL 4'!$B$26*D727)) + ('DGL 4'!$P$8/'DGL 4'!$B$27)*(1-EXP(-'DGL 4'!$B$27*D727))+ ('DGL 4'!$P$9/'DGL 4'!$B$28)*(1-EXP(-'DGL 4'!$B$28*D727))</f>
        <v>6371.8349963307264</v>
      </c>
      <c r="J727" s="21">
        <f>(I727+Systeme!$K$17)/Systeme!$K$14</f>
        <v>3.1859174981653631</v>
      </c>
      <c r="L727" s="8">
        <f>('DGL 4'!$P$11/'DGL 4'!$B$26)*(1-EXP(-'DGL 4'!$B$26*D727)) + ('DGL 4'!$P$12/'DGL 4'!$B$27)*(1-EXP(-'DGL 4'!$B$27*D727))+ ('DGL 4'!$P$13/'DGL 4'!$B$28)*(1-EXP(-'DGL 4'!$B$28*D727))</f>
        <v>6033.5109499221726</v>
      </c>
      <c r="M727" s="21">
        <f>(L727+Systeme!$S$17)/Systeme!$S$14</f>
        <v>3.0167554749610863</v>
      </c>
      <c r="O727" s="8">
        <f>('DGL 4'!$P$15/'DGL 4'!$B$26)*(1-EXP(-'DGL 4'!$B$26*D727)) + ('DGL 4'!$P$16/'DGL 4'!$B$27)*(1-EXP(-'DGL 4'!$B$27*D727))+ ('DGL 4'!$P$17/'DGL 4'!$B$28)*(1-EXP(-'DGL 4'!$B$28*D727))</f>
        <v>186373.63568325387</v>
      </c>
      <c r="P727" s="21">
        <f>(O727+Systeme!$AA$17)/Systeme!$AA$14</f>
        <v>93.186817841626933</v>
      </c>
    </row>
    <row r="728" spans="1:16" x14ac:dyDescent="0.25">
      <c r="A728" s="4">
        <f t="shared" si="11"/>
        <v>726</v>
      </c>
      <c r="D728" s="19">
        <f>A728*0.001 *Systeme!$G$4</f>
        <v>72.599999999999994</v>
      </c>
      <c r="F728" s="8">
        <f>('DGL 4'!$P$3/'DGL 4'!$B$26)*(1-EXP(-'DGL 4'!$B$26*D728)) + ('DGL 4'!$P$4/'DGL 4'!$B$27)*(1-EXP(-'DGL 4'!$B$27*D728))+ ('DGL 4'!$P$5/'DGL 4'!$B$28)*(1-EXP(-'DGL 4'!$B$28*D728))</f>
        <v>-198784.80481399148</v>
      </c>
      <c r="G728" s="21">
        <f>(F728+Systeme!$C$17)/Systeme!$C$14</f>
        <v>0.6075975930042623</v>
      </c>
      <c r="I728" s="8">
        <f>('DGL 4'!$P$7/'DGL 4'!$B$26)*(1-EXP(-'DGL 4'!$B$26*D728)) + ('DGL 4'!$P$8/'DGL 4'!$B$27)*(1-EXP(-'DGL 4'!$B$27*D728))+ ('DGL 4'!$P$9/'DGL 4'!$B$28)*(1-EXP(-'DGL 4'!$B$28*D728))</f>
        <v>6343.9011630310561</v>
      </c>
      <c r="J728" s="21">
        <f>(I728+Systeme!$K$17)/Systeme!$K$14</f>
        <v>3.171950581515528</v>
      </c>
      <c r="L728" s="8">
        <f>('DGL 4'!$P$11/'DGL 4'!$B$26)*(1-EXP(-'DGL 4'!$B$26*D728)) + ('DGL 4'!$P$12/'DGL 4'!$B$27)*(1-EXP(-'DGL 4'!$B$27*D728))+ ('DGL 4'!$P$13/'DGL 4'!$B$28)*(1-EXP(-'DGL 4'!$B$28*D728))</f>
        <v>6007.0837293659279</v>
      </c>
      <c r="M728" s="21">
        <f>(L728+Systeme!$S$17)/Systeme!$S$14</f>
        <v>3.0035418646829641</v>
      </c>
      <c r="O728" s="8">
        <f>('DGL 4'!$P$15/'DGL 4'!$B$26)*(1-EXP(-'DGL 4'!$B$26*D728)) + ('DGL 4'!$P$16/'DGL 4'!$B$27)*(1-EXP(-'DGL 4'!$B$27*D728))+ ('DGL 4'!$P$17/'DGL 4'!$B$28)*(1-EXP(-'DGL 4'!$B$28*D728))</f>
        <v>186433.81992159455</v>
      </c>
      <c r="P728" s="21">
        <f>(O728+Systeme!$AA$17)/Systeme!$AA$14</f>
        <v>93.216909960797281</v>
      </c>
    </row>
    <row r="729" spans="1:16" x14ac:dyDescent="0.25">
      <c r="A729" s="4">
        <f t="shared" si="11"/>
        <v>727</v>
      </c>
      <c r="D729" s="19">
        <f>A729*0.001 *Systeme!$G$4</f>
        <v>72.7</v>
      </c>
      <c r="F729" s="8">
        <f>('DGL 4'!$P$3/'DGL 4'!$B$26)*(1-EXP(-'DGL 4'!$B$26*D729)) + ('DGL 4'!$P$4/'DGL 4'!$B$27)*(1-EXP(-'DGL 4'!$B$27*D729))+ ('DGL 4'!$P$5/'DGL 4'!$B$28)*(1-EXP(-'DGL 4'!$B$28*D729))</f>
        <v>-198790.59779155126</v>
      </c>
      <c r="G729" s="21">
        <f>(F729+Systeme!$C$17)/Systeme!$C$14</f>
        <v>0.60470110422436851</v>
      </c>
      <c r="I729" s="8">
        <f>('DGL 4'!$P$7/'DGL 4'!$B$26)*(1-EXP(-'DGL 4'!$B$26*D729)) + ('DGL 4'!$P$8/'DGL 4'!$B$27)*(1-EXP(-'DGL 4'!$B$27*D729))+ ('DGL 4'!$P$9/'DGL 4'!$B$28)*(1-EXP(-'DGL 4'!$B$28*D729))</f>
        <v>6316.0874472720025</v>
      </c>
      <c r="J729" s="21">
        <f>(I729+Systeme!$K$17)/Systeme!$K$14</f>
        <v>3.1580437236360011</v>
      </c>
      <c r="L729" s="8">
        <f>('DGL 4'!$P$11/'DGL 4'!$B$26)*(1-EXP(-'DGL 4'!$B$26*D729)) + ('DGL 4'!$P$12/'DGL 4'!$B$27)*(1-EXP(-'DGL 4'!$B$27*D729))+ ('DGL 4'!$P$13/'DGL 4'!$B$28)*(1-EXP(-'DGL 4'!$B$28*D729))</f>
        <v>5980.7698952387145</v>
      </c>
      <c r="M729" s="21">
        <f>(L729+Systeme!$S$17)/Systeme!$S$14</f>
        <v>2.9903849476193574</v>
      </c>
      <c r="O729" s="8">
        <f>('DGL 4'!$P$15/'DGL 4'!$B$26)*(1-EXP(-'DGL 4'!$B$26*D729)) + ('DGL 4'!$P$16/'DGL 4'!$B$27)*(1-EXP(-'DGL 4'!$B$27*D729))+ ('DGL 4'!$P$17/'DGL 4'!$B$28)*(1-EXP(-'DGL 4'!$B$28*D729))</f>
        <v>186493.74044904055</v>
      </c>
      <c r="P729" s="21">
        <f>(O729+Systeme!$AA$17)/Systeme!$AA$14</f>
        <v>93.246870224520279</v>
      </c>
    </row>
    <row r="730" spans="1:16" x14ac:dyDescent="0.25">
      <c r="A730" s="4">
        <f t="shared" si="11"/>
        <v>728</v>
      </c>
      <c r="D730" s="19">
        <f>A730*0.001 *Systeme!$G$4</f>
        <v>72.8</v>
      </c>
      <c r="F730" s="8">
        <f>('DGL 4'!$P$3/'DGL 4'!$B$26)*(1-EXP(-'DGL 4'!$B$26*D730)) + ('DGL 4'!$P$4/'DGL 4'!$B$27)*(1-EXP(-'DGL 4'!$B$27*D730))+ ('DGL 4'!$P$5/'DGL 4'!$B$28)*(1-EXP(-'DGL 4'!$B$28*D730))</f>
        <v>-198796.3607434755</v>
      </c>
      <c r="G730" s="21">
        <f>(F730+Systeme!$C$17)/Systeme!$C$14</f>
        <v>0.6018196282622521</v>
      </c>
      <c r="I730" s="8">
        <f>('DGL 4'!$P$7/'DGL 4'!$B$26)*(1-EXP(-'DGL 4'!$B$26*D730)) + ('DGL 4'!$P$8/'DGL 4'!$B$27)*(1-EXP(-'DGL 4'!$B$27*D730))+ ('DGL 4'!$P$9/'DGL 4'!$B$28)*(1-EXP(-'DGL 4'!$B$28*D730))</f>
        <v>6288.3933587485517</v>
      </c>
      <c r="J730" s="21">
        <f>(I730+Systeme!$K$17)/Systeme!$K$14</f>
        <v>3.1441966793742759</v>
      </c>
      <c r="L730" s="8">
        <f>('DGL 4'!$P$11/'DGL 4'!$B$26)*(1-EXP(-'DGL 4'!$B$26*D730)) + ('DGL 4'!$P$12/'DGL 4'!$B$27)*(1-EXP(-'DGL 4'!$B$27*D730))+ ('DGL 4'!$P$13/'DGL 4'!$B$28)*(1-EXP(-'DGL 4'!$B$28*D730))</f>
        <v>5954.568987545761</v>
      </c>
      <c r="M730" s="21">
        <f>(L730+Systeme!$S$17)/Systeme!$S$14</f>
        <v>2.9772844937728804</v>
      </c>
      <c r="O730" s="8">
        <f>('DGL 4'!$P$15/'DGL 4'!$B$26)*(1-EXP(-'DGL 4'!$B$26*D730)) + ('DGL 4'!$P$16/'DGL 4'!$B$27)*(1-EXP(-'DGL 4'!$B$27*D730))+ ('DGL 4'!$P$17/'DGL 4'!$B$28)*(1-EXP(-'DGL 4'!$B$28*D730))</f>
        <v>186553.39839718127</v>
      </c>
      <c r="P730" s="21">
        <f>(O730+Systeme!$AA$17)/Systeme!$AA$14</f>
        <v>93.276699198590634</v>
      </c>
    </row>
    <row r="731" spans="1:16" x14ac:dyDescent="0.25">
      <c r="A731" s="4">
        <f t="shared" si="11"/>
        <v>729</v>
      </c>
      <c r="D731" s="19">
        <f>A731*0.001 *Systeme!$G$4</f>
        <v>72.899999999999991</v>
      </c>
      <c r="F731" s="8">
        <f>('DGL 4'!$P$3/'DGL 4'!$B$26)*(1-EXP(-'DGL 4'!$B$26*D731)) + ('DGL 4'!$P$4/'DGL 4'!$B$27)*(1-EXP(-'DGL 4'!$B$27*D731))+ ('DGL 4'!$P$5/'DGL 4'!$B$28)*(1-EXP(-'DGL 4'!$B$28*D731))</f>
        <v>-198802.09384973679</v>
      </c>
      <c r="G731" s="21">
        <f>(F731+Systeme!$C$17)/Systeme!$C$14</f>
        <v>0.59895307513160512</v>
      </c>
      <c r="I731" s="8">
        <f>('DGL 4'!$P$7/'DGL 4'!$B$26)*(1-EXP(-'DGL 4'!$B$26*D731)) + ('DGL 4'!$P$8/'DGL 4'!$B$27)*(1-EXP(-'DGL 4'!$B$27*D731))+ ('DGL 4'!$P$9/'DGL 4'!$B$28)*(1-EXP(-'DGL 4'!$B$28*D731))</f>
        <v>6260.8184088628041</v>
      </c>
      <c r="J731" s="21">
        <f>(I731+Systeme!$K$17)/Systeme!$K$14</f>
        <v>3.1304092044314022</v>
      </c>
      <c r="L731" s="8">
        <f>('DGL 4'!$P$11/'DGL 4'!$B$26)*(1-EXP(-'DGL 4'!$B$26*D731)) + ('DGL 4'!$P$12/'DGL 4'!$B$27)*(1-EXP(-'DGL 4'!$B$27*D731))+ ('DGL 4'!$P$13/'DGL 4'!$B$28)*(1-EXP(-'DGL 4'!$B$28*D731))</f>
        <v>5928.480547860323</v>
      </c>
      <c r="M731" s="21">
        <f>(L731+Systeme!$S$17)/Systeme!$S$14</f>
        <v>2.9642402739301614</v>
      </c>
      <c r="O731" s="8">
        <f>('DGL 4'!$P$15/'DGL 4'!$B$26)*(1-EXP(-'DGL 4'!$B$26*D731)) + ('DGL 4'!$P$16/'DGL 4'!$B$27)*(1-EXP(-'DGL 4'!$B$27*D731))+ ('DGL 4'!$P$17/'DGL 4'!$B$28)*(1-EXP(-'DGL 4'!$B$28*D731))</f>
        <v>186612.79489301369</v>
      </c>
      <c r="P731" s="21">
        <f>(O731+Systeme!$AA$17)/Systeme!$AA$14</f>
        <v>93.30639744650685</v>
      </c>
    </row>
    <row r="732" spans="1:16" x14ac:dyDescent="0.25">
      <c r="A732" s="4">
        <f t="shared" si="11"/>
        <v>730</v>
      </c>
      <c r="D732" s="19">
        <f>A732*0.001 *Systeme!$G$4</f>
        <v>73</v>
      </c>
      <c r="F732" s="8">
        <f>('DGL 4'!$P$3/'DGL 4'!$B$26)*(1-EXP(-'DGL 4'!$B$26*D732)) + ('DGL 4'!$P$4/'DGL 4'!$B$27)*(1-EXP(-'DGL 4'!$B$27*D732))+ ('DGL 4'!$P$5/'DGL 4'!$B$28)*(1-EXP(-'DGL 4'!$B$28*D732))</f>
        <v>-198807.79728900231</v>
      </c>
      <c r="G732" s="21">
        <f>(F732+Systeme!$C$17)/Systeme!$C$14</f>
        <v>0.5961013554988458</v>
      </c>
      <c r="I732" s="8">
        <f>('DGL 4'!$P$7/'DGL 4'!$B$26)*(1-EXP(-'DGL 4'!$B$26*D732)) + ('DGL 4'!$P$8/'DGL 4'!$B$27)*(1-EXP(-'DGL 4'!$B$27*D732))+ ('DGL 4'!$P$9/'DGL 4'!$B$28)*(1-EXP(-'DGL 4'!$B$28*D732))</f>
        <v>6233.3621107217623</v>
      </c>
      <c r="J732" s="21">
        <f>(I732+Systeme!$K$17)/Systeme!$K$14</f>
        <v>3.116681055360881</v>
      </c>
      <c r="L732" s="8">
        <f>('DGL 4'!$P$11/'DGL 4'!$B$26)*(1-EXP(-'DGL 4'!$B$26*D732)) + ('DGL 4'!$P$12/'DGL 4'!$B$27)*(1-EXP(-'DGL 4'!$B$27*D732))+ ('DGL 4'!$P$13/'DGL 4'!$B$28)*(1-EXP(-'DGL 4'!$B$28*D732))</f>
        <v>5902.5041193221405</v>
      </c>
      <c r="M732" s="21">
        <f>(L732+Systeme!$S$17)/Systeme!$S$14</f>
        <v>2.9512520596610701</v>
      </c>
      <c r="O732" s="8">
        <f>('DGL 4'!$P$15/'DGL 4'!$B$26)*(1-EXP(-'DGL 4'!$B$26*D732)) + ('DGL 4'!$P$16/'DGL 4'!$B$27)*(1-EXP(-'DGL 4'!$B$27*D732))+ ('DGL 4'!$P$17/'DGL 4'!$B$28)*(1-EXP(-'DGL 4'!$B$28*D732))</f>
        <v>186671.93105895846</v>
      </c>
      <c r="P732" s="21">
        <f>(O732+Systeme!$AA$17)/Systeme!$AA$14</f>
        <v>93.335965529479239</v>
      </c>
    </row>
    <row r="733" spans="1:16" x14ac:dyDescent="0.25">
      <c r="A733" s="4">
        <f t="shared" si="11"/>
        <v>731</v>
      </c>
      <c r="D733" s="19">
        <f>A733*0.001 *Systeme!$G$4</f>
        <v>73.099999999999994</v>
      </c>
      <c r="F733" s="8">
        <f>('DGL 4'!$P$3/'DGL 4'!$B$26)*(1-EXP(-'DGL 4'!$B$26*D733)) + ('DGL 4'!$P$4/'DGL 4'!$B$27)*(1-EXP(-'DGL 4'!$B$27*D733))+ ('DGL 4'!$P$5/'DGL 4'!$B$28)*(1-EXP(-'DGL 4'!$B$28*D733))</f>
        <v>-198813.47123864506</v>
      </c>
      <c r="G733" s="21">
        <f>(F733+Systeme!$C$17)/Systeme!$C$14</f>
        <v>0.59326438067747223</v>
      </c>
      <c r="I733" s="8">
        <f>('DGL 4'!$P$7/'DGL 4'!$B$26)*(1-EXP(-'DGL 4'!$B$26*D733)) + ('DGL 4'!$P$8/'DGL 4'!$B$27)*(1-EXP(-'DGL 4'!$B$27*D733))+ ('DGL 4'!$P$9/'DGL 4'!$B$28)*(1-EXP(-'DGL 4'!$B$28*D733))</f>
        <v>6206.0239791345375</v>
      </c>
      <c r="J733" s="21">
        <f>(I733+Systeme!$K$17)/Systeme!$K$14</f>
        <v>3.1030119895672685</v>
      </c>
      <c r="L733" s="8">
        <f>('DGL 4'!$P$11/'DGL 4'!$B$26)*(1-EXP(-'DGL 4'!$B$26*D733)) + ('DGL 4'!$P$12/'DGL 4'!$B$27)*(1-EXP(-'DGL 4'!$B$27*D733))+ ('DGL 4'!$P$13/'DGL 4'!$B$28)*(1-EXP(-'DGL 4'!$B$28*D733))</f>
        <v>5876.6392466353427</v>
      </c>
      <c r="M733" s="21">
        <f>(L733+Systeme!$S$17)/Systeme!$S$14</f>
        <v>2.9383196233176712</v>
      </c>
      <c r="O733" s="8">
        <f>('DGL 4'!$P$15/'DGL 4'!$B$26)*(1-EXP(-'DGL 4'!$B$26*D733)) + ('DGL 4'!$P$16/'DGL 4'!$B$27)*(1-EXP(-'DGL 4'!$B$27*D733))+ ('DGL 4'!$P$17/'DGL 4'!$B$28)*(1-EXP(-'DGL 4'!$B$28*D733))</f>
        <v>186730.80801287526</v>
      </c>
      <c r="P733" s="21">
        <f>(O733+Systeme!$AA$17)/Systeme!$AA$14</f>
        <v>93.365404006437629</v>
      </c>
    </row>
    <row r="734" spans="1:16" x14ac:dyDescent="0.25">
      <c r="A734" s="4">
        <f t="shared" si="11"/>
        <v>732</v>
      </c>
      <c r="D734" s="19">
        <f>A734*0.001 *Systeme!$G$4</f>
        <v>73.2</v>
      </c>
      <c r="F734" s="8">
        <f>('DGL 4'!$P$3/'DGL 4'!$B$26)*(1-EXP(-'DGL 4'!$B$26*D734)) + ('DGL 4'!$P$4/'DGL 4'!$B$27)*(1-EXP(-'DGL 4'!$B$27*D734))+ ('DGL 4'!$P$5/'DGL 4'!$B$28)*(1-EXP(-'DGL 4'!$B$28*D734))</f>
        <v>-198819.11587475511</v>
      </c>
      <c r="G734" s="21">
        <f>(F734+Systeme!$C$17)/Systeme!$C$14</f>
        <v>0.59044206262244547</v>
      </c>
      <c r="I734" s="8">
        <f>('DGL 4'!$P$7/'DGL 4'!$B$26)*(1-EXP(-'DGL 4'!$B$26*D734)) + ('DGL 4'!$P$8/'DGL 4'!$B$27)*(1-EXP(-'DGL 4'!$B$27*D734))+ ('DGL 4'!$P$9/'DGL 4'!$B$28)*(1-EXP(-'DGL 4'!$B$28*D734))</f>
        <v>6178.803530610021</v>
      </c>
      <c r="J734" s="21">
        <f>(I734+Systeme!$K$17)/Systeme!$K$14</f>
        <v>3.0894017653050105</v>
      </c>
      <c r="L734" s="8">
        <f>('DGL 4'!$P$11/'DGL 4'!$B$26)*(1-EXP(-'DGL 4'!$B$26*D734)) + ('DGL 4'!$P$12/'DGL 4'!$B$27)*(1-EXP(-'DGL 4'!$B$27*D734))+ ('DGL 4'!$P$13/'DGL 4'!$B$28)*(1-EXP(-'DGL 4'!$B$28*D734))</f>
        <v>5850.8854760667309</v>
      </c>
      <c r="M734" s="21">
        <f>(L734+Systeme!$S$17)/Systeme!$S$14</f>
        <v>2.9254427380333654</v>
      </c>
      <c r="O734" s="8">
        <f>('DGL 4'!$P$15/'DGL 4'!$B$26)*(1-EXP(-'DGL 4'!$B$26*D734)) + ('DGL 4'!$P$16/'DGL 4'!$B$27)*(1-EXP(-'DGL 4'!$B$27*D734))+ ('DGL 4'!$P$17/'DGL 4'!$B$28)*(1-EXP(-'DGL 4'!$B$28*D734))</f>
        <v>186789.42686807839</v>
      </c>
      <c r="P734" s="21">
        <f>(O734+Systeme!$AA$17)/Systeme!$AA$14</f>
        <v>93.39471343403919</v>
      </c>
    </row>
    <row r="735" spans="1:16" x14ac:dyDescent="0.25">
      <c r="A735" s="4">
        <f t="shared" si="11"/>
        <v>733</v>
      </c>
      <c r="D735" s="19">
        <f>A735*0.001 *Systeme!$G$4</f>
        <v>73.3</v>
      </c>
      <c r="F735" s="8">
        <f>('DGL 4'!$P$3/'DGL 4'!$B$26)*(1-EXP(-'DGL 4'!$B$26*D735)) + ('DGL 4'!$P$4/'DGL 4'!$B$27)*(1-EXP(-'DGL 4'!$B$27*D735))+ ('DGL 4'!$P$5/'DGL 4'!$B$28)*(1-EXP(-'DGL 4'!$B$28*D735))</f>
        <v>-198824.73137215059</v>
      </c>
      <c r="G735" s="21">
        <f>(F735+Systeme!$C$17)/Systeme!$C$14</f>
        <v>0.58763431392470378</v>
      </c>
      <c r="I735" s="8">
        <f>('DGL 4'!$P$7/'DGL 4'!$B$26)*(1-EXP(-'DGL 4'!$B$26*D735)) + ('DGL 4'!$P$8/'DGL 4'!$B$27)*(1-EXP(-'DGL 4'!$B$27*D735))+ ('DGL 4'!$P$9/'DGL 4'!$B$28)*(1-EXP(-'DGL 4'!$B$28*D735))</f>
        <v>6151.7002833541192</v>
      </c>
      <c r="J735" s="21">
        <f>(I735+Systeme!$K$17)/Systeme!$K$14</f>
        <v>3.0758501416770594</v>
      </c>
      <c r="L735" s="8">
        <f>('DGL 4'!$P$11/'DGL 4'!$B$26)*(1-EXP(-'DGL 4'!$B$26*D735)) + ('DGL 4'!$P$12/'DGL 4'!$B$27)*(1-EXP(-'DGL 4'!$B$27*D735))+ ('DGL 4'!$P$13/'DGL 4'!$B$28)*(1-EXP(-'DGL 4'!$B$28*D735))</f>
        <v>5825.2423554437992</v>
      </c>
      <c r="M735" s="21">
        <f>(L735+Systeme!$S$17)/Systeme!$S$14</f>
        <v>2.9126211777218995</v>
      </c>
      <c r="O735" s="8">
        <f>('DGL 4'!$P$15/'DGL 4'!$B$26)*(1-EXP(-'DGL 4'!$B$26*D735)) + ('DGL 4'!$P$16/'DGL 4'!$B$27)*(1-EXP(-'DGL 4'!$B$27*D735))+ ('DGL 4'!$P$17/'DGL 4'!$B$28)*(1-EXP(-'DGL 4'!$B$28*D735))</f>
        <v>186847.7887333527</v>
      </c>
      <c r="P735" s="21">
        <f>(O735+Systeme!$AA$17)/Systeme!$AA$14</f>
        <v>93.42389436667635</v>
      </c>
    </row>
    <row r="736" spans="1:16" x14ac:dyDescent="0.25">
      <c r="A736" s="4">
        <f t="shared" si="11"/>
        <v>734</v>
      </c>
      <c r="D736" s="19">
        <f>A736*0.001 *Systeme!$G$4</f>
        <v>73.400000000000006</v>
      </c>
      <c r="F736" s="8">
        <f>('DGL 4'!$P$3/'DGL 4'!$B$26)*(1-EXP(-'DGL 4'!$B$26*D736)) + ('DGL 4'!$P$4/'DGL 4'!$B$27)*(1-EXP(-'DGL 4'!$B$27*D736))+ ('DGL 4'!$P$5/'DGL 4'!$B$28)*(1-EXP(-'DGL 4'!$B$28*D736))</f>
        <v>-198830.31790438874</v>
      </c>
      <c r="G736" s="21">
        <f>(F736+Systeme!$C$17)/Systeme!$C$14</f>
        <v>0.58484104780563206</v>
      </c>
      <c r="I736" s="8">
        <f>('DGL 4'!$P$7/'DGL 4'!$B$26)*(1-EXP(-'DGL 4'!$B$26*D736)) + ('DGL 4'!$P$8/'DGL 4'!$B$27)*(1-EXP(-'DGL 4'!$B$27*D736))+ ('DGL 4'!$P$9/'DGL 4'!$B$28)*(1-EXP(-'DGL 4'!$B$28*D736))</f>
        <v>6124.7137572671345</v>
      </c>
      <c r="J736" s="21">
        <f>(I736+Systeme!$K$17)/Systeme!$K$14</f>
        <v>3.0623568786335671</v>
      </c>
      <c r="L736" s="8">
        <f>('DGL 4'!$P$11/'DGL 4'!$B$26)*(1-EXP(-'DGL 4'!$B$26*D736)) + ('DGL 4'!$P$12/'DGL 4'!$B$27)*(1-EXP(-'DGL 4'!$B$27*D736))+ ('DGL 4'!$P$13/'DGL 4'!$B$28)*(1-EXP(-'DGL 4'!$B$28*D736))</f>
        <v>5799.7094341526099</v>
      </c>
      <c r="M736" s="21">
        <f>(L736+Systeme!$S$17)/Systeme!$S$14</f>
        <v>2.8998547170763049</v>
      </c>
      <c r="O736" s="8">
        <f>('DGL 4'!$P$15/'DGL 4'!$B$26)*(1-EXP(-'DGL 4'!$B$26*D736)) + ('DGL 4'!$P$16/'DGL 4'!$B$27)*(1-EXP(-'DGL 4'!$B$27*D736))+ ('DGL 4'!$P$17/'DGL 4'!$B$28)*(1-EXP(-'DGL 4'!$B$28*D736))</f>
        <v>186905.89471296896</v>
      </c>
      <c r="P736" s="21">
        <f>(O736+Systeme!$AA$17)/Systeme!$AA$14</f>
        <v>93.452947356484486</v>
      </c>
    </row>
    <row r="737" spans="1:16" x14ac:dyDescent="0.25">
      <c r="A737" s="4">
        <f t="shared" si="11"/>
        <v>735</v>
      </c>
      <c r="D737" s="19">
        <f>A737*0.001 *Systeme!$G$4</f>
        <v>73.5</v>
      </c>
      <c r="F737" s="8">
        <f>('DGL 4'!$P$3/'DGL 4'!$B$26)*(1-EXP(-'DGL 4'!$B$26*D737)) + ('DGL 4'!$P$4/'DGL 4'!$B$27)*(1-EXP(-'DGL 4'!$B$27*D737))+ ('DGL 4'!$P$5/'DGL 4'!$B$28)*(1-EXP(-'DGL 4'!$B$28*D737))</f>
        <v>-198835.87564377673</v>
      </c>
      <c r="G737" s="21">
        <f>(F737+Systeme!$C$17)/Systeme!$C$14</f>
        <v>0.58206217811163519</v>
      </c>
      <c r="I737" s="8">
        <f>('DGL 4'!$P$7/'DGL 4'!$B$26)*(1-EXP(-'DGL 4'!$B$26*D737)) + ('DGL 4'!$P$8/'DGL 4'!$B$27)*(1-EXP(-'DGL 4'!$B$27*D737))+ ('DGL 4'!$P$9/'DGL 4'!$B$28)*(1-EXP(-'DGL 4'!$B$28*D737))</f>
        <v>6097.8434739412623</v>
      </c>
      <c r="J737" s="21">
        <f>(I737+Systeme!$K$17)/Systeme!$K$14</f>
        <v>3.0489217369706312</v>
      </c>
      <c r="L737" s="8">
        <f>('DGL 4'!$P$11/'DGL 4'!$B$26)*(1-EXP(-'DGL 4'!$B$26*D737)) + ('DGL 4'!$P$12/'DGL 4'!$B$27)*(1-EXP(-'DGL 4'!$B$27*D737))+ ('DGL 4'!$P$13/'DGL 4'!$B$28)*(1-EXP(-'DGL 4'!$B$28*D737))</f>
        <v>5774.2862631361058</v>
      </c>
      <c r="M737" s="21">
        <f>(L737+Systeme!$S$17)/Systeme!$S$14</f>
        <v>2.8871431315680529</v>
      </c>
      <c r="O737" s="8">
        <f>('DGL 4'!$P$15/'DGL 4'!$B$26)*(1-EXP(-'DGL 4'!$B$26*D737)) + ('DGL 4'!$P$16/'DGL 4'!$B$27)*(1-EXP(-'DGL 4'!$B$27*D737))+ ('DGL 4'!$P$17/'DGL 4'!$B$28)*(1-EXP(-'DGL 4'!$B$28*D737))</f>
        <v>186963.74590669942</v>
      </c>
      <c r="P737" s="21">
        <f>(O737+Systeme!$AA$17)/Systeme!$AA$14</f>
        <v>93.481872953349708</v>
      </c>
    </row>
    <row r="738" spans="1:16" x14ac:dyDescent="0.25">
      <c r="A738" s="4">
        <f t="shared" si="11"/>
        <v>736</v>
      </c>
      <c r="D738" s="19">
        <f>A738*0.001 *Systeme!$G$4</f>
        <v>73.599999999999994</v>
      </c>
      <c r="F738" s="8">
        <f>('DGL 4'!$P$3/'DGL 4'!$B$26)*(1-EXP(-'DGL 4'!$B$26*D738)) + ('DGL 4'!$P$4/'DGL 4'!$B$27)*(1-EXP(-'DGL 4'!$B$27*D738))+ ('DGL 4'!$P$5/'DGL 4'!$B$28)*(1-EXP(-'DGL 4'!$B$28*D738))</f>
        <v>-198841.40476138244</v>
      </c>
      <c r="G738" s="21">
        <f>(F738+Systeme!$C$17)/Systeme!$C$14</f>
        <v>0.57929761930878154</v>
      </c>
      <c r="I738" s="8">
        <f>('DGL 4'!$P$7/'DGL 4'!$B$26)*(1-EXP(-'DGL 4'!$B$26*D738)) + ('DGL 4'!$P$8/'DGL 4'!$B$27)*(1-EXP(-'DGL 4'!$B$27*D738))+ ('DGL 4'!$P$9/'DGL 4'!$B$28)*(1-EXP(-'DGL 4'!$B$28*D738))</f>
        <v>6071.0889566576225</v>
      </c>
      <c r="J738" s="21">
        <f>(I738+Systeme!$K$17)/Systeme!$K$14</f>
        <v>3.035544478328811</v>
      </c>
      <c r="L738" s="8">
        <f>('DGL 4'!$P$11/'DGL 4'!$B$26)*(1-EXP(-'DGL 4'!$B$26*D738)) + ('DGL 4'!$P$12/'DGL 4'!$B$27)*(1-EXP(-'DGL 4'!$B$27*D738))+ ('DGL 4'!$P$13/'DGL 4'!$B$28)*(1-EXP(-'DGL 4'!$B$28*D738))</f>
        <v>5748.9723948914907</v>
      </c>
      <c r="M738" s="21">
        <f>(L738+Systeme!$S$17)/Systeme!$S$14</f>
        <v>2.8744861974457452</v>
      </c>
      <c r="O738" s="8">
        <f>('DGL 4'!$P$15/'DGL 4'!$B$26)*(1-EXP(-'DGL 4'!$B$26*D738)) + ('DGL 4'!$P$16/'DGL 4'!$B$27)*(1-EXP(-'DGL 4'!$B$27*D738))+ ('DGL 4'!$P$17/'DGL 4'!$B$28)*(1-EXP(-'DGL 4'!$B$28*D738))</f>
        <v>187021.34340983335</v>
      </c>
      <c r="P738" s="21">
        <f>(O738+Systeme!$AA$17)/Systeme!$AA$14</f>
        <v>93.510671704916675</v>
      </c>
    </row>
    <row r="739" spans="1:16" x14ac:dyDescent="0.25">
      <c r="A739" s="4">
        <f t="shared" si="11"/>
        <v>737</v>
      </c>
      <c r="D739" s="19">
        <f>A739*0.001 *Systeme!$G$4</f>
        <v>73.7</v>
      </c>
      <c r="F739" s="8">
        <f>('DGL 4'!$P$3/'DGL 4'!$B$26)*(1-EXP(-'DGL 4'!$B$26*D739)) + ('DGL 4'!$P$4/'DGL 4'!$B$27)*(1-EXP(-'DGL 4'!$B$27*D739))+ ('DGL 4'!$P$5/'DGL 4'!$B$28)*(1-EXP(-'DGL 4'!$B$28*D739))</f>
        <v>-198846.90542704513</v>
      </c>
      <c r="G739" s="21">
        <f>(F739+Systeme!$C$17)/Systeme!$C$14</f>
        <v>0.5765472864774347</v>
      </c>
      <c r="I739" s="8">
        <f>('DGL 4'!$P$7/'DGL 4'!$B$26)*(1-EXP(-'DGL 4'!$B$26*D739)) + ('DGL 4'!$P$8/'DGL 4'!$B$27)*(1-EXP(-'DGL 4'!$B$27*D739))+ ('DGL 4'!$P$9/'DGL 4'!$B$28)*(1-EXP(-'DGL 4'!$B$28*D739))</f>
        <v>6044.4497303836397</v>
      </c>
      <c r="J739" s="21">
        <f>(I739+Systeme!$K$17)/Systeme!$K$14</f>
        <v>3.02222486519182</v>
      </c>
      <c r="L739" s="8">
        <f>('DGL 4'!$P$11/'DGL 4'!$B$26)*(1-EXP(-'DGL 4'!$B$26*D739)) + ('DGL 4'!$P$12/'DGL 4'!$B$27)*(1-EXP(-'DGL 4'!$B$27*D739))+ ('DGL 4'!$P$13/'DGL 4'!$B$28)*(1-EXP(-'DGL 4'!$B$28*D739))</f>
        <v>5723.7673834686575</v>
      </c>
      <c r="M739" s="21">
        <f>(L739+Systeme!$S$17)/Systeme!$S$14</f>
        <v>2.8618836917343287</v>
      </c>
      <c r="O739" s="8">
        <f>('DGL 4'!$P$15/'DGL 4'!$B$26)*(1-EXP(-'DGL 4'!$B$26*D739)) + ('DGL 4'!$P$16/'DGL 4'!$B$27)*(1-EXP(-'DGL 4'!$B$27*D739))+ ('DGL 4'!$P$17/'DGL 4'!$B$28)*(1-EXP(-'DGL 4'!$B$28*D739))</f>
        <v>187078.68831319289</v>
      </c>
      <c r="P739" s="21">
        <f>(O739+Systeme!$AA$17)/Systeme!$AA$14</f>
        <v>93.539344156596442</v>
      </c>
    </row>
    <row r="740" spans="1:16" x14ac:dyDescent="0.25">
      <c r="A740" s="4">
        <f t="shared" si="11"/>
        <v>738</v>
      </c>
      <c r="D740" s="19">
        <f>A740*0.001 *Systeme!$G$4</f>
        <v>73.8</v>
      </c>
      <c r="F740" s="8">
        <f>('DGL 4'!$P$3/'DGL 4'!$B$26)*(1-EXP(-'DGL 4'!$B$26*D740)) + ('DGL 4'!$P$4/'DGL 4'!$B$27)*(1-EXP(-'DGL 4'!$B$27*D740))+ ('DGL 4'!$P$5/'DGL 4'!$B$28)*(1-EXP(-'DGL 4'!$B$28*D740))</f>
        <v>-198852.37780938586</v>
      </c>
      <c r="G740" s="21">
        <f>(F740+Systeme!$C$17)/Systeme!$C$14</f>
        <v>0.57381109530707186</v>
      </c>
      <c r="I740" s="8">
        <f>('DGL 4'!$P$7/'DGL 4'!$B$26)*(1-EXP(-'DGL 4'!$B$26*D740)) + ('DGL 4'!$P$8/'DGL 4'!$B$27)*(1-EXP(-'DGL 4'!$B$27*D740))+ ('DGL 4'!$P$9/'DGL 4'!$B$28)*(1-EXP(-'DGL 4'!$B$28*D740))</f>
        <v>6017.9253217702208</v>
      </c>
      <c r="J740" s="21">
        <f>(I740+Systeme!$K$17)/Systeme!$K$14</f>
        <v>3.0089626608851106</v>
      </c>
      <c r="L740" s="8">
        <f>('DGL 4'!$P$11/'DGL 4'!$B$26)*(1-EXP(-'DGL 4'!$B$26*D740)) + ('DGL 4'!$P$12/'DGL 4'!$B$27)*(1-EXP(-'DGL 4'!$B$27*D740))+ ('DGL 4'!$P$13/'DGL 4'!$B$28)*(1-EXP(-'DGL 4'!$B$28*D740))</f>
        <v>5698.6707844676275</v>
      </c>
      <c r="M740" s="21">
        <f>(L740+Systeme!$S$17)/Systeme!$S$14</f>
        <v>2.8493353922338138</v>
      </c>
      <c r="O740" s="8">
        <f>('DGL 4'!$P$15/'DGL 4'!$B$26)*(1-EXP(-'DGL 4'!$B$26*D740)) + ('DGL 4'!$P$16/'DGL 4'!$B$27)*(1-EXP(-'DGL 4'!$B$27*D740))+ ('DGL 4'!$P$17/'DGL 4'!$B$28)*(1-EXP(-'DGL 4'!$B$28*D740))</f>
        <v>187135.78170314807</v>
      </c>
      <c r="P740" s="21">
        <f>(O740+Systeme!$AA$17)/Systeme!$AA$14</f>
        <v>93.567890851574035</v>
      </c>
    </row>
    <row r="741" spans="1:16" x14ac:dyDescent="0.25">
      <c r="A741" s="4">
        <f t="shared" si="11"/>
        <v>739</v>
      </c>
      <c r="D741" s="19">
        <f>A741*0.001 *Systeme!$G$4</f>
        <v>73.900000000000006</v>
      </c>
      <c r="F741" s="8">
        <f>('DGL 4'!$P$3/'DGL 4'!$B$26)*(1-EXP(-'DGL 4'!$B$26*D741)) + ('DGL 4'!$P$4/'DGL 4'!$B$27)*(1-EXP(-'DGL 4'!$B$27*D741))+ ('DGL 4'!$P$5/'DGL 4'!$B$28)*(1-EXP(-'DGL 4'!$B$28*D741))</f>
        <v>-198857.82207581811</v>
      </c>
      <c r="G741" s="21">
        <f>(F741+Systeme!$C$17)/Systeme!$C$14</f>
        <v>0.57108896209094384</v>
      </c>
      <c r="I741" s="8">
        <f>('DGL 4'!$P$7/'DGL 4'!$B$26)*(1-EXP(-'DGL 4'!$B$26*D741)) + ('DGL 4'!$P$8/'DGL 4'!$B$27)*(1-EXP(-'DGL 4'!$B$27*D741))+ ('DGL 4'!$P$9/'DGL 4'!$B$28)*(1-EXP(-'DGL 4'!$B$28*D741))</f>
        <v>5991.5152591488441</v>
      </c>
      <c r="J741" s="21">
        <f>(I741+Systeme!$K$17)/Systeme!$K$14</f>
        <v>2.9957576295744222</v>
      </c>
      <c r="L741" s="8">
        <f>('DGL 4'!$P$11/'DGL 4'!$B$26)*(1-EXP(-'DGL 4'!$B$26*D741)) + ('DGL 4'!$P$12/'DGL 4'!$B$27)*(1-EXP(-'DGL 4'!$B$27*D741))+ ('DGL 4'!$P$13/'DGL 4'!$B$28)*(1-EXP(-'DGL 4'!$B$28*D741))</f>
        <v>5673.6821550366585</v>
      </c>
      <c r="M741" s="21">
        <f>(L741+Systeme!$S$17)/Systeme!$S$14</f>
        <v>2.8368410775183293</v>
      </c>
      <c r="O741" s="8">
        <f>('DGL 4'!$P$15/'DGL 4'!$B$26)*(1-EXP(-'DGL 4'!$B$26*D741)) + ('DGL 4'!$P$16/'DGL 4'!$B$27)*(1-EXP(-'DGL 4'!$B$27*D741))+ ('DGL 4'!$P$17/'DGL 4'!$B$28)*(1-EXP(-'DGL 4'!$B$28*D741))</f>
        <v>187192.62466163261</v>
      </c>
      <c r="P741" s="21">
        <f>(O741+Systeme!$AA$17)/Systeme!$AA$14</f>
        <v>93.596312330816303</v>
      </c>
    </row>
    <row r="742" spans="1:16" x14ac:dyDescent="0.25">
      <c r="A742" s="4">
        <f t="shared" si="11"/>
        <v>740</v>
      </c>
      <c r="D742" s="19">
        <f>A742*0.001 *Systeme!$G$4</f>
        <v>74</v>
      </c>
      <c r="F742" s="8">
        <f>('DGL 4'!$P$3/'DGL 4'!$B$26)*(1-EXP(-'DGL 4'!$B$26*D742)) + ('DGL 4'!$P$4/'DGL 4'!$B$27)*(1-EXP(-'DGL 4'!$B$27*D742))+ ('DGL 4'!$P$5/'DGL 4'!$B$28)*(1-EXP(-'DGL 4'!$B$28*D742))</f>
        <v>-198863.23839255804</v>
      </c>
      <c r="G742" s="21">
        <f>(F742+Systeme!$C$17)/Systeme!$C$14</f>
        <v>0.56838080372098188</v>
      </c>
      <c r="I742" s="8">
        <f>('DGL 4'!$P$7/'DGL 4'!$B$26)*(1-EXP(-'DGL 4'!$B$26*D742)) + ('DGL 4'!$P$8/'DGL 4'!$B$27)*(1-EXP(-'DGL 4'!$B$27*D742))+ ('DGL 4'!$P$9/'DGL 4'!$B$28)*(1-EXP(-'DGL 4'!$B$28*D742))</f>
        <v>5965.219072528882</v>
      </c>
      <c r="J742" s="21">
        <f>(I742+Systeme!$K$17)/Systeme!$K$14</f>
        <v>2.9826095362644409</v>
      </c>
      <c r="L742" s="8">
        <f>('DGL 4'!$P$11/'DGL 4'!$B$26)*(1-EXP(-'DGL 4'!$B$26*D742)) + ('DGL 4'!$P$12/'DGL 4'!$B$27)*(1-EXP(-'DGL 4'!$B$27*D742))+ ('DGL 4'!$P$13/'DGL 4'!$B$28)*(1-EXP(-'DGL 4'!$B$28*D742))</f>
        <v>5648.8010538696835</v>
      </c>
      <c r="M742" s="21">
        <f>(L742+Systeme!$S$17)/Systeme!$S$14</f>
        <v>2.8244005269348418</v>
      </c>
      <c r="O742" s="8">
        <f>('DGL 4'!$P$15/'DGL 4'!$B$26)*(1-EXP(-'DGL 4'!$B$26*D742)) + ('DGL 4'!$P$16/'DGL 4'!$B$27)*(1-EXP(-'DGL 4'!$B$27*D742))+ ('DGL 4'!$P$17/'DGL 4'!$B$28)*(1-EXP(-'DGL 4'!$B$28*D742))</f>
        <v>187249.2182661595</v>
      </c>
      <c r="P742" s="21">
        <f>(O742+Systeme!$AA$17)/Systeme!$AA$14</f>
        <v>93.624609133079744</v>
      </c>
    </row>
    <row r="743" spans="1:16" x14ac:dyDescent="0.25">
      <c r="A743" s="4">
        <f t="shared" si="11"/>
        <v>741</v>
      </c>
      <c r="D743" s="19">
        <f>A743*0.001 *Systeme!$G$4</f>
        <v>74.099999999999994</v>
      </c>
      <c r="F743" s="8">
        <f>('DGL 4'!$P$3/'DGL 4'!$B$26)*(1-EXP(-'DGL 4'!$B$26*D743)) + ('DGL 4'!$P$4/'DGL 4'!$B$27)*(1-EXP(-'DGL 4'!$B$27*D743))+ ('DGL 4'!$P$5/'DGL 4'!$B$28)*(1-EXP(-'DGL 4'!$B$28*D743))</f>
        <v>-198868.62692463474</v>
      </c>
      <c r="G743" s="21">
        <f>(F743+Systeme!$C$17)/Systeme!$C$14</f>
        <v>0.56568653768263177</v>
      </c>
      <c r="I743" s="8">
        <f>('DGL 4'!$P$7/'DGL 4'!$B$26)*(1-EXP(-'DGL 4'!$B$26*D743)) + ('DGL 4'!$P$8/'DGL 4'!$B$27)*(1-EXP(-'DGL 4'!$B$27*D743))+ ('DGL 4'!$P$9/'DGL 4'!$B$28)*(1-EXP(-'DGL 4'!$B$28*D743))</f>
        <v>5939.0362935943413</v>
      </c>
      <c r="J743" s="21">
        <f>(I743+Systeme!$K$17)/Systeme!$K$14</f>
        <v>2.9695181467971707</v>
      </c>
      <c r="L743" s="8">
        <f>('DGL 4'!$P$11/'DGL 4'!$B$26)*(1-EXP(-'DGL 4'!$B$26*D743)) + ('DGL 4'!$P$12/'DGL 4'!$B$27)*(1-EXP(-'DGL 4'!$B$27*D743))+ ('DGL 4'!$P$13/'DGL 4'!$B$28)*(1-EXP(-'DGL 4'!$B$28*D743))</f>
        <v>5624.0270412043028</v>
      </c>
      <c r="M743" s="21">
        <f>(L743+Systeme!$S$17)/Systeme!$S$14</f>
        <v>2.8120135206021515</v>
      </c>
      <c r="O743" s="8">
        <f>('DGL 4'!$P$15/'DGL 4'!$B$26)*(1-EXP(-'DGL 4'!$B$26*D743)) + ('DGL 4'!$P$16/'DGL 4'!$B$27)*(1-EXP(-'DGL 4'!$B$27*D743))+ ('DGL 4'!$P$17/'DGL 4'!$B$28)*(1-EXP(-'DGL 4'!$B$28*D743))</f>
        <v>187305.56358983612</v>
      </c>
      <c r="P743" s="21">
        <f>(O743+Systeme!$AA$17)/Systeme!$AA$14</f>
        <v>93.652781794918056</v>
      </c>
    </row>
    <row r="744" spans="1:16" x14ac:dyDescent="0.25">
      <c r="A744" s="4">
        <f t="shared" si="11"/>
        <v>742</v>
      </c>
      <c r="D744" s="19">
        <f>A744*0.001 *Systeme!$G$4</f>
        <v>74.2</v>
      </c>
      <c r="F744" s="8">
        <f>('DGL 4'!$P$3/'DGL 4'!$B$26)*(1-EXP(-'DGL 4'!$B$26*D744)) + ('DGL 4'!$P$4/'DGL 4'!$B$27)*(1-EXP(-'DGL 4'!$B$27*D744))+ ('DGL 4'!$P$5/'DGL 4'!$B$28)*(1-EXP(-'DGL 4'!$B$28*D744))</f>
        <v>-198873.98783590039</v>
      </c>
      <c r="G744" s="21">
        <f>(F744+Systeme!$C$17)/Systeme!$C$14</f>
        <v>0.56300608204980385</v>
      </c>
      <c r="I744" s="8">
        <f>('DGL 4'!$P$7/'DGL 4'!$B$26)*(1-EXP(-'DGL 4'!$B$26*D744)) + ('DGL 4'!$P$8/'DGL 4'!$B$27)*(1-EXP(-'DGL 4'!$B$27*D744))+ ('DGL 4'!$P$9/'DGL 4'!$B$28)*(1-EXP(-'DGL 4'!$B$28*D744))</f>
        <v>5912.966455701302</v>
      </c>
      <c r="J744" s="21">
        <f>(I744+Systeme!$K$17)/Systeme!$K$14</f>
        <v>2.9564832278506512</v>
      </c>
      <c r="L744" s="8">
        <f>('DGL 4'!$P$11/'DGL 4'!$B$26)*(1-EXP(-'DGL 4'!$B$26*D744)) + ('DGL 4'!$P$12/'DGL 4'!$B$27)*(1-EXP(-'DGL 4'!$B$27*D744))+ ('DGL 4'!$P$13/'DGL 4'!$B$28)*(1-EXP(-'DGL 4'!$B$28*D744))</f>
        <v>5599.3596788192517</v>
      </c>
      <c r="M744" s="21">
        <f>(L744+Systeme!$S$17)/Systeme!$S$14</f>
        <v>2.7996798394096261</v>
      </c>
      <c r="O744" s="8">
        <f>('DGL 4'!$P$15/'DGL 4'!$B$26)*(1-EXP(-'DGL 4'!$B$26*D744)) + ('DGL 4'!$P$16/'DGL 4'!$B$27)*(1-EXP(-'DGL 4'!$B$27*D744))+ ('DGL 4'!$P$17/'DGL 4'!$B$28)*(1-EXP(-'DGL 4'!$B$28*D744))</f>
        <v>187361.66170137993</v>
      </c>
      <c r="P744" s="21">
        <f>(O744+Systeme!$AA$17)/Systeme!$AA$14</f>
        <v>93.680830850689958</v>
      </c>
    </row>
    <row r="745" spans="1:16" x14ac:dyDescent="0.25">
      <c r="A745" s="4">
        <f t="shared" si="11"/>
        <v>743</v>
      </c>
      <c r="D745" s="19">
        <f>A745*0.001 *Systeme!$G$4</f>
        <v>74.3</v>
      </c>
      <c r="F745" s="8">
        <f>('DGL 4'!$P$3/'DGL 4'!$B$26)*(1-EXP(-'DGL 4'!$B$26*D745)) + ('DGL 4'!$P$4/'DGL 4'!$B$27)*(1-EXP(-'DGL 4'!$B$27*D745))+ ('DGL 4'!$P$5/'DGL 4'!$B$28)*(1-EXP(-'DGL 4'!$B$28*D745))</f>
        <v>-198879.32128904029</v>
      </c>
      <c r="G745" s="21">
        <f>(F745+Systeme!$C$17)/Systeme!$C$14</f>
        <v>0.56033935547985314</v>
      </c>
      <c r="I745" s="8">
        <f>('DGL 4'!$P$7/'DGL 4'!$B$26)*(1-EXP(-'DGL 4'!$B$26*D745)) + ('DGL 4'!$P$8/'DGL 4'!$B$27)*(1-EXP(-'DGL 4'!$B$27*D745))+ ('DGL 4'!$P$9/'DGL 4'!$B$28)*(1-EXP(-'DGL 4'!$B$28*D745))</f>
        <v>5887.009093874658</v>
      </c>
      <c r="J745" s="21">
        <f>(I745+Systeme!$K$17)/Systeme!$K$14</f>
        <v>2.9435045469373291</v>
      </c>
      <c r="L745" s="8">
        <f>('DGL 4'!$P$11/'DGL 4'!$B$26)*(1-EXP(-'DGL 4'!$B$26*D745)) + ('DGL 4'!$P$12/'DGL 4'!$B$27)*(1-EXP(-'DGL 4'!$B$27*D745))+ ('DGL 4'!$P$13/'DGL 4'!$B$28)*(1-EXP(-'DGL 4'!$B$28*D745))</f>
        <v>5574.7985300321307</v>
      </c>
      <c r="M745" s="21">
        <f>(L745+Systeme!$S$17)/Systeme!$S$14</f>
        <v>2.7873992650160653</v>
      </c>
      <c r="O745" s="8">
        <f>('DGL 4'!$P$15/'DGL 4'!$B$26)*(1-EXP(-'DGL 4'!$B$26*D745)) + ('DGL 4'!$P$16/'DGL 4'!$B$27)*(1-EXP(-'DGL 4'!$B$27*D745))+ ('DGL 4'!$P$17/'DGL 4'!$B$28)*(1-EXP(-'DGL 4'!$B$28*D745))</f>
        <v>187417.51366513359</v>
      </c>
      <c r="P745" s="21">
        <f>(O745+Systeme!$AA$17)/Systeme!$AA$14</f>
        <v>93.708756832566792</v>
      </c>
    </row>
    <row r="746" spans="1:16" x14ac:dyDescent="0.25">
      <c r="A746" s="4">
        <f t="shared" si="11"/>
        <v>744</v>
      </c>
      <c r="D746" s="19">
        <f>A746*0.001 *Systeme!$G$4</f>
        <v>74.400000000000006</v>
      </c>
      <c r="F746" s="8">
        <f>('DGL 4'!$P$3/'DGL 4'!$B$26)*(1-EXP(-'DGL 4'!$B$26*D746)) + ('DGL 4'!$P$4/'DGL 4'!$B$27)*(1-EXP(-'DGL 4'!$B$27*D746))+ ('DGL 4'!$P$5/'DGL 4'!$B$28)*(1-EXP(-'DGL 4'!$B$28*D746))</f>
        <v>-198884.6274455828</v>
      </c>
      <c r="G746" s="21">
        <f>(F746+Systeme!$C$17)/Systeme!$C$14</f>
        <v>0.55768627720860242</v>
      </c>
      <c r="I746" s="8">
        <f>('DGL 4'!$P$7/'DGL 4'!$B$26)*(1-EXP(-'DGL 4'!$B$26*D746)) + ('DGL 4'!$P$8/'DGL 4'!$B$27)*(1-EXP(-'DGL 4'!$B$27*D746))+ ('DGL 4'!$P$9/'DGL 4'!$B$28)*(1-EXP(-'DGL 4'!$B$28*D746))</f>
        <v>5861.163744805177</v>
      </c>
      <c r="J746" s="21">
        <f>(I746+Systeme!$K$17)/Systeme!$K$14</f>
        <v>2.9305818724025885</v>
      </c>
      <c r="L746" s="8">
        <f>('DGL 4'!$P$11/'DGL 4'!$B$26)*(1-EXP(-'DGL 4'!$B$26*D746)) + ('DGL 4'!$P$12/'DGL 4'!$B$27)*(1-EXP(-'DGL 4'!$B$27*D746))+ ('DGL 4'!$P$13/'DGL 4'!$B$28)*(1-EXP(-'DGL 4'!$B$28*D746))</f>
        <v>5550.3431596970186</v>
      </c>
      <c r="M746" s="21">
        <f>(L746+Systeme!$S$17)/Systeme!$S$14</f>
        <v>2.7751715798485095</v>
      </c>
      <c r="O746" s="8">
        <f>('DGL 4'!$P$15/'DGL 4'!$B$26)*(1-EXP(-'DGL 4'!$B$26*D746)) + ('DGL 4'!$P$16/'DGL 4'!$B$27)*(1-EXP(-'DGL 4'!$B$27*D746))+ ('DGL 4'!$P$17/'DGL 4'!$B$28)*(1-EXP(-'DGL 4'!$B$28*D746))</f>
        <v>187473.12054108066</v>
      </c>
      <c r="P746" s="21">
        <f>(O746+Systeme!$AA$17)/Systeme!$AA$14</f>
        <v>93.736560270540323</v>
      </c>
    </row>
    <row r="747" spans="1:16" x14ac:dyDescent="0.25">
      <c r="A747" s="4">
        <f t="shared" si="11"/>
        <v>745</v>
      </c>
      <c r="D747" s="19">
        <f>A747*0.001 *Systeme!$G$4</f>
        <v>74.5</v>
      </c>
      <c r="F747" s="8">
        <f>('DGL 4'!$P$3/'DGL 4'!$B$26)*(1-EXP(-'DGL 4'!$B$26*D747)) + ('DGL 4'!$P$4/'DGL 4'!$B$27)*(1-EXP(-'DGL 4'!$B$27*D747))+ ('DGL 4'!$P$5/'DGL 4'!$B$28)*(1-EXP(-'DGL 4'!$B$28*D747))</f>
        <v>-198889.90646590927</v>
      </c>
      <c r="G747" s="21">
        <f>(F747+Systeme!$C$17)/Systeme!$C$14</f>
        <v>0.55504676704536537</v>
      </c>
      <c r="I747" s="8">
        <f>('DGL 4'!$P$7/'DGL 4'!$B$26)*(1-EXP(-'DGL 4'!$B$26*D747)) + ('DGL 4'!$P$8/'DGL 4'!$B$27)*(1-EXP(-'DGL 4'!$B$27*D747))+ ('DGL 4'!$P$9/'DGL 4'!$B$28)*(1-EXP(-'DGL 4'!$B$28*D747))</f>
        <v>5835.4299468464451</v>
      </c>
      <c r="J747" s="21">
        <f>(I747+Systeme!$K$17)/Systeme!$K$14</f>
        <v>2.9177149734232226</v>
      </c>
      <c r="L747" s="8">
        <f>('DGL 4'!$P$11/'DGL 4'!$B$26)*(1-EXP(-'DGL 4'!$B$26*D747)) + ('DGL 4'!$P$12/'DGL 4'!$B$27)*(1-EXP(-'DGL 4'!$B$27*D747))+ ('DGL 4'!$P$13/'DGL 4'!$B$28)*(1-EXP(-'DGL 4'!$B$28*D747))</f>
        <v>5525.9931342020573</v>
      </c>
      <c r="M747" s="21">
        <f>(L747+Systeme!$S$17)/Systeme!$S$14</f>
        <v>2.7629965671010286</v>
      </c>
      <c r="O747" s="8">
        <f>('DGL 4'!$P$15/'DGL 4'!$B$26)*(1-EXP(-'DGL 4'!$B$26*D747)) + ('DGL 4'!$P$16/'DGL 4'!$B$27)*(1-EXP(-'DGL 4'!$B$27*D747))+ ('DGL 4'!$P$17/'DGL 4'!$B$28)*(1-EXP(-'DGL 4'!$B$28*D747))</f>
        <v>187528.48338486083</v>
      </c>
      <c r="P747" s="21">
        <f>(O747+Systeme!$AA$17)/Systeme!$AA$14</f>
        <v>93.764241692430417</v>
      </c>
    </row>
    <row r="748" spans="1:16" x14ac:dyDescent="0.25">
      <c r="A748" s="4">
        <f t="shared" si="11"/>
        <v>746</v>
      </c>
      <c r="D748" s="19">
        <f>A748*0.001 *Systeme!$G$4</f>
        <v>74.599999999999994</v>
      </c>
      <c r="F748" s="8">
        <f>('DGL 4'!$P$3/'DGL 4'!$B$26)*(1-EXP(-'DGL 4'!$B$26*D748)) + ('DGL 4'!$P$4/'DGL 4'!$B$27)*(1-EXP(-'DGL 4'!$B$27*D748))+ ('DGL 4'!$P$5/'DGL 4'!$B$28)*(1-EXP(-'DGL 4'!$B$28*D748))</f>
        <v>-198895.15850926371</v>
      </c>
      <c r="G748" s="21">
        <f>(F748+Systeme!$C$17)/Systeme!$C$14</f>
        <v>0.55242074536814467</v>
      </c>
      <c r="I748" s="8">
        <f>('DGL 4'!$P$7/'DGL 4'!$B$26)*(1-EXP(-'DGL 4'!$B$26*D748)) + ('DGL 4'!$P$8/'DGL 4'!$B$27)*(1-EXP(-'DGL 4'!$B$27*D748))+ ('DGL 4'!$P$9/'DGL 4'!$B$28)*(1-EXP(-'DGL 4'!$B$28*D748))</f>
        <v>5809.8072400118108</v>
      </c>
      <c r="J748" s="21">
        <f>(I748+Systeme!$K$17)/Systeme!$K$14</f>
        <v>2.9049036200059053</v>
      </c>
      <c r="L748" s="8">
        <f>('DGL 4'!$P$11/'DGL 4'!$B$26)*(1-EXP(-'DGL 4'!$B$26*D748)) + ('DGL 4'!$P$12/'DGL 4'!$B$27)*(1-EXP(-'DGL 4'!$B$27*D748))+ ('DGL 4'!$P$13/'DGL 4'!$B$28)*(1-EXP(-'DGL 4'!$B$28*D748))</f>
        <v>5501.7480214667739</v>
      </c>
      <c r="M748" s="21">
        <f>(L748+Systeme!$S$17)/Systeme!$S$14</f>
        <v>2.7508740107333871</v>
      </c>
      <c r="O748" s="8">
        <f>('DGL 4'!$P$15/'DGL 4'!$B$26)*(1-EXP(-'DGL 4'!$B$26*D748)) + ('DGL 4'!$P$16/'DGL 4'!$B$27)*(1-EXP(-'DGL 4'!$B$27*D748))+ ('DGL 4'!$P$17/'DGL 4'!$B$28)*(1-EXP(-'DGL 4'!$B$28*D748))</f>
        <v>187583.60324778515</v>
      </c>
      <c r="P748" s="21">
        <f>(O748+Systeme!$AA$17)/Systeme!$AA$14</f>
        <v>93.791801623892582</v>
      </c>
    </row>
    <row r="749" spans="1:16" x14ac:dyDescent="0.25">
      <c r="A749" s="4">
        <f t="shared" si="11"/>
        <v>747</v>
      </c>
      <c r="D749" s="19">
        <f>A749*0.001 *Systeme!$G$4</f>
        <v>74.7</v>
      </c>
      <c r="F749" s="8">
        <f>('DGL 4'!$P$3/'DGL 4'!$B$26)*(1-EXP(-'DGL 4'!$B$26*D749)) + ('DGL 4'!$P$4/'DGL 4'!$B$27)*(1-EXP(-'DGL 4'!$B$27*D749))+ ('DGL 4'!$P$5/'DGL 4'!$B$28)*(1-EXP(-'DGL 4'!$B$28*D749))</f>
        <v>-198900.38373376243</v>
      </c>
      <c r="G749" s="21">
        <f>(F749+Systeme!$C$17)/Systeme!$C$14</f>
        <v>0.54980813311878596</v>
      </c>
      <c r="I749" s="8">
        <f>('DGL 4'!$P$7/'DGL 4'!$B$26)*(1-EXP(-'DGL 4'!$B$26*D749)) + ('DGL 4'!$P$8/'DGL 4'!$B$27)*(1-EXP(-'DGL 4'!$B$27*D749))+ ('DGL 4'!$P$9/'DGL 4'!$B$28)*(1-EXP(-'DGL 4'!$B$28*D749))</f>
        <v>5784.2951659712417</v>
      </c>
      <c r="J749" s="21">
        <f>(I749+Systeme!$K$17)/Systeme!$K$14</f>
        <v>2.8921475829856207</v>
      </c>
      <c r="L749" s="8">
        <f>('DGL 4'!$P$11/'DGL 4'!$B$26)*(1-EXP(-'DGL 4'!$B$26*D749)) + ('DGL 4'!$P$12/'DGL 4'!$B$27)*(1-EXP(-'DGL 4'!$B$27*D749))+ ('DGL 4'!$P$13/'DGL 4'!$B$28)*(1-EXP(-'DGL 4'!$B$28*D749))</f>
        <v>5477.6073909398401</v>
      </c>
      <c r="M749" s="21">
        <f>(L749+Systeme!$S$17)/Systeme!$S$14</f>
        <v>2.7388036954699202</v>
      </c>
      <c r="O749" s="8">
        <f>('DGL 4'!$P$15/'DGL 4'!$B$26)*(1-EXP(-'DGL 4'!$B$26*D749)) + ('DGL 4'!$P$16/'DGL 4'!$B$27)*(1-EXP(-'DGL 4'!$B$27*D749))+ ('DGL 4'!$P$17/'DGL 4'!$B$28)*(1-EXP(-'DGL 4'!$B$28*D749))</f>
        <v>187638.48117685143</v>
      </c>
      <c r="P749" s="21">
        <f>(O749+Systeme!$AA$17)/Systeme!$AA$14</f>
        <v>93.819240588425714</v>
      </c>
    </row>
    <row r="750" spans="1:16" x14ac:dyDescent="0.25">
      <c r="A750" s="4">
        <f t="shared" si="11"/>
        <v>748</v>
      </c>
      <c r="D750" s="19">
        <f>A750*0.001 *Systeme!$G$4</f>
        <v>74.8</v>
      </c>
      <c r="F750" s="8">
        <f>('DGL 4'!$P$3/'DGL 4'!$B$26)*(1-EXP(-'DGL 4'!$B$26*D750)) + ('DGL 4'!$P$4/'DGL 4'!$B$27)*(1-EXP(-'DGL 4'!$B$27*D750))+ ('DGL 4'!$P$5/'DGL 4'!$B$28)*(1-EXP(-'DGL 4'!$B$28*D750))</f>
        <v>-198905.58229640388</v>
      </c>
      <c r="G750" s="21">
        <f>(F750+Systeme!$C$17)/Systeme!$C$14</f>
        <v>0.54720885179805923</v>
      </c>
      <c r="I750" s="8">
        <f>('DGL 4'!$P$7/'DGL 4'!$B$26)*(1-EXP(-'DGL 4'!$B$26*D750)) + ('DGL 4'!$P$8/'DGL 4'!$B$27)*(1-EXP(-'DGL 4'!$B$27*D750))+ ('DGL 4'!$P$9/'DGL 4'!$B$28)*(1-EXP(-'DGL 4'!$B$28*D750))</f>
        <v>5758.8932680480648</v>
      </c>
      <c r="J750" s="21">
        <f>(I750+Systeme!$K$17)/Systeme!$K$14</f>
        <v>2.8794466340240326</v>
      </c>
      <c r="L750" s="8">
        <f>('DGL 4'!$P$11/'DGL 4'!$B$26)*(1-EXP(-'DGL 4'!$B$26*D750)) + ('DGL 4'!$P$12/'DGL 4'!$B$27)*(1-EXP(-'DGL 4'!$B$27*D750))+ ('DGL 4'!$P$13/'DGL 4'!$B$28)*(1-EXP(-'DGL 4'!$B$28*D750))</f>
        <v>5453.570813596365</v>
      </c>
      <c r="M750" s="21">
        <f>(L750+Systeme!$S$17)/Systeme!$S$14</f>
        <v>2.7267854067981827</v>
      </c>
      <c r="O750" s="8">
        <f>('DGL 4'!$P$15/'DGL 4'!$B$26)*(1-EXP(-'DGL 4'!$B$26*D750)) + ('DGL 4'!$P$16/'DGL 4'!$B$27)*(1-EXP(-'DGL 4'!$B$27*D750))+ ('DGL 4'!$P$17/'DGL 4'!$B$28)*(1-EXP(-'DGL 4'!$B$28*D750))</f>
        <v>187693.11821475948</v>
      </c>
      <c r="P750" s="21">
        <f>(O750+Systeme!$AA$17)/Systeme!$AA$14</f>
        <v>93.846559107379747</v>
      </c>
    </row>
    <row r="751" spans="1:16" x14ac:dyDescent="0.25">
      <c r="A751" s="4">
        <f t="shared" si="11"/>
        <v>749</v>
      </c>
      <c r="D751" s="19">
        <f>A751*0.001 *Systeme!$G$4</f>
        <v>74.900000000000006</v>
      </c>
      <c r="F751" s="8">
        <f>('DGL 4'!$P$3/'DGL 4'!$B$26)*(1-EXP(-'DGL 4'!$B$26*D751)) + ('DGL 4'!$P$4/'DGL 4'!$B$27)*(1-EXP(-'DGL 4'!$B$27*D751))+ ('DGL 4'!$P$5/'DGL 4'!$B$28)*(1-EXP(-'DGL 4'!$B$28*D751))</f>
        <v>-198910.7543530777</v>
      </c>
      <c r="G751" s="21">
        <f>(F751+Systeme!$C$17)/Systeme!$C$14</f>
        <v>0.5446228234611481</v>
      </c>
      <c r="I751" s="8">
        <f>('DGL 4'!$P$7/'DGL 4'!$B$26)*(1-EXP(-'DGL 4'!$B$26*D751)) + ('DGL 4'!$P$8/'DGL 4'!$B$27)*(1-EXP(-'DGL 4'!$B$27*D751))+ ('DGL 4'!$P$9/'DGL 4'!$B$28)*(1-EXP(-'DGL 4'!$B$28*D751))</f>
        <v>5733.6010912159982</v>
      </c>
      <c r="J751" s="21">
        <f>(I751+Systeme!$K$17)/Systeme!$K$14</f>
        <v>2.8668005456079992</v>
      </c>
      <c r="L751" s="8">
        <f>('DGL 4'!$P$11/'DGL 4'!$B$26)*(1-EXP(-'DGL 4'!$B$26*D751)) + ('DGL 4'!$P$12/'DGL 4'!$B$27)*(1-EXP(-'DGL 4'!$B$27*D751))+ ('DGL 4'!$P$13/'DGL 4'!$B$28)*(1-EXP(-'DGL 4'!$B$28*D751))</f>
        <v>5429.6378619352763</v>
      </c>
      <c r="M751" s="21">
        <f>(L751+Systeme!$S$17)/Systeme!$S$14</f>
        <v>2.7148189309676383</v>
      </c>
      <c r="O751" s="8">
        <f>('DGL 4'!$P$15/'DGL 4'!$B$26)*(1-EXP(-'DGL 4'!$B$26*D751)) + ('DGL 4'!$P$16/'DGL 4'!$B$27)*(1-EXP(-'DGL 4'!$B$27*D751))+ ('DGL 4'!$P$17/'DGL 4'!$B$28)*(1-EXP(-'DGL 4'!$B$28*D751))</f>
        <v>187747.51539992643</v>
      </c>
      <c r="P751" s="21">
        <f>(O751+Systeme!$AA$17)/Systeme!$AA$14</f>
        <v>93.873757699963221</v>
      </c>
    </row>
    <row r="752" spans="1:16" x14ac:dyDescent="0.25">
      <c r="A752" s="4">
        <f t="shared" si="11"/>
        <v>750</v>
      </c>
      <c r="D752" s="19">
        <f>A752*0.001 *Systeme!$G$4</f>
        <v>75</v>
      </c>
      <c r="F752" s="8">
        <f>('DGL 4'!$P$3/'DGL 4'!$B$26)*(1-EXP(-'DGL 4'!$B$26*D752)) + ('DGL 4'!$P$4/'DGL 4'!$B$27)*(1-EXP(-'DGL 4'!$B$27*D752))+ ('DGL 4'!$P$5/'DGL 4'!$B$28)*(1-EXP(-'DGL 4'!$B$28*D752))</f>
        <v>-198915.90005857448</v>
      </c>
      <c r="G752" s="21">
        <f>(F752+Systeme!$C$17)/Systeme!$C$14</f>
        <v>0.54204997071276007</v>
      </c>
      <c r="I752" s="8">
        <f>('DGL 4'!$P$7/'DGL 4'!$B$26)*(1-EXP(-'DGL 4'!$B$26*D752)) + ('DGL 4'!$P$8/'DGL 4'!$B$27)*(1-EXP(-'DGL 4'!$B$27*D752))+ ('DGL 4'!$P$9/'DGL 4'!$B$28)*(1-EXP(-'DGL 4'!$B$28*D752))</f>
        <v>5708.4181820956874</v>
      </c>
      <c r="J752" s="21">
        <f>(I752+Systeme!$K$17)/Systeme!$K$14</f>
        <v>2.8542090910478435</v>
      </c>
      <c r="L752" s="8">
        <f>('DGL 4'!$P$11/'DGL 4'!$B$26)*(1-EXP(-'DGL 4'!$B$26*D752)) + ('DGL 4'!$P$12/'DGL 4'!$B$27)*(1-EXP(-'DGL 4'!$B$27*D752))+ ('DGL 4'!$P$13/'DGL 4'!$B$28)*(1-EXP(-'DGL 4'!$B$28*D752))</f>
        <v>5405.8081099769333</v>
      </c>
      <c r="M752" s="21">
        <f>(L752+Systeme!$S$17)/Systeme!$S$14</f>
        <v>2.7029040549884669</v>
      </c>
      <c r="O752" s="8">
        <f>('DGL 4'!$P$15/'DGL 4'!$B$26)*(1-EXP(-'DGL 4'!$B$26*D752)) + ('DGL 4'!$P$16/'DGL 4'!$B$27)*(1-EXP(-'DGL 4'!$B$27*D752))+ ('DGL 4'!$P$17/'DGL 4'!$B$28)*(1-EXP(-'DGL 4'!$B$28*D752))</f>
        <v>187801.67376650192</v>
      </c>
      <c r="P752" s="21">
        <f>(O752+Systeme!$AA$17)/Systeme!$AA$14</f>
        <v>93.90083688325096</v>
      </c>
    </row>
    <row r="753" spans="1:16" x14ac:dyDescent="0.25">
      <c r="A753" s="4">
        <f t="shared" si="11"/>
        <v>751</v>
      </c>
      <c r="D753" s="19">
        <f>A753*0.001 *Systeme!$G$4</f>
        <v>75.099999999999994</v>
      </c>
      <c r="F753" s="8">
        <f>('DGL 4'!$P$3/'DGL 4'!$B$26)*(1-EXP(-'DGL 4'!$B$26*D753)) + ('DGL 4'!$P$4/'DGL 4'!$B$27)*(1-EXP(-'DGL 4'!$B$27*D753))+ ('DGL 4'!$P$5/'DGL 4'!$B$28)*(1-EXP(-'DGL 4'!$B$28*D753))</f>
        <v>-198921.01956659486</v>
      </c>
      <c r="G753" s="21">
        <f>(F753+Systeme!$C$17)/Systeme!$C$14</f>
        <v>0.53949021670257202</v>
      </c>
      <c r="I753" s="8">
        <f>('DGL 4'!$P$7/'DGL 4'!$B$26)*(1-EXP(-'DGL 4'!$B$26*D753)) + ('DGL 4'!$P$8/'DGL 4'!$B$27)*(1-EXP(-'DGL 4'!$B$27*D753))+ ('DGL 4'!$P$9/'DGL 4'!$B$28)*(1-EXP(-'DGL 4'!$B$28*D753))</f>
        <v>5683.3440889516787</v>
      </c>
      <c r="J753" s="21">
        <f>(I753+Systeme!$K$17)/Systeme!$K$14</f>
        <v>2.8416720444758394</v>
      </c>
      <c r="L753" s="8">
        <f>('DGL 4'!$P$11/'DGL 4'!$B$26)*(1-EXP(-'DGL 4'!$B$26*D753)) + ('DGL 4'!$P$12/'DGL 4'!$B$27)*(1-EXP(-'DGL 4'!$B$27*D753))+ ('DGL 4'!$P$13/'DGL 4'!$B$28)*(1-EXP(-'DGL 4'!$B$28*D753))</f>
        <v>5382.0811332600715</v>
      </c>
      <c r="M753" s="21">
        <f>(L753+Systeme!$S$17)/Systeme!$S$14</f>
        <v>2.6910405666300359</v>
      </c>
      <c r="O753" s="8">
        <f>('DGL 4'!$P$15/'DGL 4'!$B$26)*(1-EXP(-'DGL 4'!$B$26*D753)) + ('DGL 4'!$P$16/'DGL 4'!$B$27)*(1-EXP(-'DGL 4'!$B$27*D753))+ ('DGL 4'!$P$17/'DGL 4'!$B$28)*(1-EXP(-'DGL 4'!$B$28*D753))</f>
        <v>187855.59434438313</v>
      </c>
      <c r="P753" s="21">
        <f>(O753+Systeme!$AA$17)/Systeme!$AA$14</f>
        <v>93.927797172191561</v>
      </c>
    </row>
    <row r="754" spans="1:16" x14ac:dyDescent="0.25">
      <c r="A754" s="4">
        <f t="shared" si="11"/>
        <v>752</v>
      </c>
      <c r="D754" s="19">
        <f>A754*0.001 *Systeme!$G$4</f>
        <v>75.2</v>
      </c>
      <c r="F754" s="8">
        <f>('DGL 4'!$P$3/'DGL 4'!$B$26)*(1-EXP(-'DGL 4'!$B$26*D754)) + ('DGL 4'!$P$4/'DGL 4'!$B$27)*(1-EXP(-'DGL 4'!$B$27*D754))+ ('DGL 4'!$P$5/'DGL 4'!$B$28)*(1-EXP(-'DGL 4'!$B$28*D754))</f>
        <v>-198926.1130297588</v>
      </c>
      <c r="G754" s="21">
        <f>(F754+Systeme!$C$17)/Systeme!$C$14</f>
        <v>0.53694348512060242</v>
      </c>
      <c r="I754" s="8">
        <f>('DGL 4'!$P$7/'DGL 4'!$B$26)*(1-EXP(-'DGL 4'!$B$26*D754)) + ('DGL 4'!$P$8/'DGL 4'!$B$27)*(1-EXP(-'DGL 4'!$B$27*D754))+ ('DGL 4'!$P$9/'DGL 4'!$B$28)*(1-EXP(-'DGL 4'!$B$28*D754))</f>
        <v>5658.3783616889559</v>
      </c>
      <c r="J754" s="21">
        <f>(I754+Systeme!$K$17)/Systeme!$K$14</f>
        <v>2.829189180844478</v>
      </c>
      <c r="L754" s="8">
        <f>('DGL 4'!$P$11/'DGL 4'!$B$26)*(1-EXP(-'DGL 4'!$B$26*D754)) + ('DGL 4'!$P$12/'DGL 4'!$B$27)*(1-EXP(-'DGL 4'!$B$27*D754))+ ('DGL 4'!$P$13/'DGL 4'!$B$28)*(1-EXP(-'DGL 4'!$B$28*D754))</f>
        <v>5358.4565088395611</v>
      </c>
      <c r="M754" s="21">
        <f>(L754+Systeme!$S$17)/Systeme!$S$14</f>
        <v>2.6792282544197805</v>
      </c>
      <c r="O754" s="8">
        <f>('DGL 4'!$P$15/'DGL 4'!$B$26)*(1-EXP(-'DGL 4'!$B$26*D754)) + ('DGL 4'!$P$16/'DGL 4'!$B$27)*(1-EXP(-'DGL 4'!$B$27*D754))+ ('DGL 4'!$P$17/'DGL 4'!$B$28)*(1-EXP(-'DGL 4'!$B$28*D754))</f>
        <v>187909.27815923031</v>
      </c>
      <c r="P754" s="21">
        <f>(O754+Systeme!$AA$17)/Systeme!$AA$14</f>
        <v>93.954639079615148</v>
      </c>
    </row>
    <row r="755" spans="1:16" x14ac:dyDescent="0.25">
      <c r="A755" s="4">
        <f t="shared" si="11"/>
        <v>753</v>
      </c>
      <c r="D755" s="19">
        <f>A755*0.001 *Systeme!$G$4</f>
        <v>75.3</v>
      </c>
      <c r="F755" s="8">
        <f>('DGL 4'!$P$3/'DGL 4'!$B$26)*(1-EXP(-'DGL 4'!$B$26*D755)) + ('DGL 4'!$P$4/'DGL 4'!$B$27)*(1-EXP(-'DGL 4'!$B$27*D755))+ ('DGL 4'!$P$5/'DGL 4'!$B$28)*(1-EXP(-'DGL 4'!$B$28*D755))</f>
        <v>-198931.18059961475</v>
      </c>
      <c r="G755" s="21">
        <f>(F755+Systeme!$C$17)/Systeme!$C$14</f>
        <v>0.53440970019262746</v>
      </c>
      <c r="I755" s="8">
        <f>('DGL 4'!$P$7/'DGL 4'!$B$26)*(1-EXP(-'DGL 4'!$B$26*D755)) + ('DGL 4'!$P$8/'DGL 4'!$B$27)*(1-EXP(-'DGL 4'!$B$27*D755))+ ('DGL 4'!$P$9/'DGL 4'!$B$28)*(1-EXP(-'DGL 4'!$B$28*D755))</f>
        <v>5633.520551849826</v>
      </c>
      <c r="J755" s="21">
        <f>(I755+Systeme!$K$17)/Systeme!$K$14</f>
        <v>2.8167602759249131</v>
      </c>
      <c r="L755" s="8">
        <f>('DGL 4'!$P$11/'DGL 4'!$B$26)*(1-EXP(-'DGL 4'!$B$26*D755)) + ('DGL 4'!$P$12/'DGL 4'!$B$27)*(1-EXP(-'DGL 4'!$B$27*D755))+ ('DGL 4'!$P$13/'DGL 4'!$B$28)*(1-EXP(-'DGL 4'!$B$28*D755))</f>
        <v>5334.9338152833807</v>
      </c>
      <c r="M755" s="21">
        <f>(L755+Systeme!$S$17)/Systeme!$S$14</f>
        <v>2.6674669076416904</v>
      </c>
      <c r="O755" s="8">
        <f>('DGL 4'!$P$15/'DGL 4'!$B$26)*(1-EXP(-'DGL 4'!$B$26*D755)) + ('DGL 4'!$P$16/'DGL 4'!$B$27)*(1-EXP(-'DGL 4'!$B$27*D755))+ ('DGL 4'!$P$17/'DGL 4'!$B$28)*(1-EXP(-'DGL 4'!$B$28*D755))</f>
        <v>187962.7262324816</v>
      </c>
      <c r="P755" s="21">
        <f>(O755+Systeme!$AA$17)/Systeme!$AA$14</f>
        <v>93.9813631162408</v>
      </c>
    </row>
    <row r="756" spans="1:16" x14ac:dyDescent="0.25">
      <c r="A756" s="4">
        <f t="shared" si="11"/>
        <v>754</v>
      </c>
      <c r="D756" s="19">
        <f>A756*0.001 *Systeme!$G$4</f>
        <v>75.400000000000006</v>
      </c>
      <c r="F756" s="8">
        <f>('DGL 4'!$P$3/'DGL 4'!$B$26)*(1-EXP(-'DGL 4'!$B$26*D756)) + ('DGL 4'!$P$4/'DGL 4'!$B$27)*(1-EXP(-'DGL 4'!$B$27*D756))+ ('DGL 4'!$P$5/'DGL 4'!$B$28)*(1-EXP(-'DGL 4'!$B$28*D756))</f>
        <v>-198936.22242664857</v>
      </c>
      <c r="G756" s="21">
        <f>(F756+Systeme!$C$17)/Systeme!$C$14</f>
        <v>0.53188878667571404</v>
      </c>
      <c r="I756" s="8">
        <f>('DGL 4'!$P$7/'DGL 4'!$B$26)*(1-EXP(-'DGL 4'!$B$26*D756)) + ('DGL 4'!$P$8/'DGL 4'!$B$27)*(1-EXP(-'DGL 4'!$B$27*D756))+ ('DGL 4'!$P$9/'DGL 4'!$B$28)*(1-EXP(-'DGL 4'!$B$28*D756))</f>
        <v>5608.7702126103686</v>
      </c>
      <c r="J756" s="21">
        <f>(I756+Systeme!$K$17)/Systeme!$K$14</f>
        <v>2.8043851063051841</v>
      </c>
      <c r="L756" s="8">
        <f>('DGL 4'!$P$11/'DGL 4'!$B$26)*(1-EXP(-'DGL 4'!$B$26*D756)) + ('DGL 4'!$P$12/'DGL 4'!$B$27)*(1-EXP(-'DGL 4'!$B$27*D756))+ ('DGL 4'!$P$13/'DGL 4'!$B$28)*(1-EXP(-'DGL 4'!$B$28*D756))</f>
        <v>5311.5126326700556</v>
      </c>
      <c r="M756" s="21">
        <f>(L756+Systeme!$S$17)/Systeme!$S$14</f>
        <v>2.6557563163350277</v>
      </c>
      <c r="O756" s="8">
        <f>('DGL 4'!$P$15/'DGL 4'!$B$26)*(1-EXP(-'DGL 4'!$B$26*D756)) + ('DGL 4'!$P$16/'DGL 4'!$B$27)*(1-EXP(-'DGL 4'!$B$27*D756))+ ('DGL 4'!$P$17/'DGL 4'!$B$28)*(1-EXP(-'DGL 4'!$B$28*D756))</f>
        <v>188015.93958136815</v>
      </c>
      <c r="P756" s="21">
        <f>(O756+Systeme!$AA$17)/Systeme!$AA$14</f>
        <v>94.007969790684072</v>
      </c>
    </row>
    <row r="757" spans="1:16" x14ac:dyDescent="0.25">
      <c r="A757" s="4">
        <f t="shared" si="11"/>
        <v>755</v>
      </c>
      <c r="D757" s="19">
        <f>A757*0.001 *Systeme!$G$4</f>
        <v>75.5</v>
      </c>
      <c r="F757" s="8">
        <f>('DGL 4'!$P$3/'DGL 4'!$B$26)*(1-EXP(-'DGL 4'!$B$26*D757)) + ('DGL 4'!$P$4/'DGL 4'!$B$27)*(1-EXP(-'DGL 4'!$B$27*D757))+ ('DGL 4'!$P$5/'DGL 4'!$B$28)*(1-EXP(-'DGL 4'!$B$28*D757))</f>
        <v>-198941.23866029261</v>
      </c>
      <c r="G757" s="21">
        <f>(F757+Systeme!$C$17)/Systeme!$C$14</f>
        <v>0.5293806698536937</v>
      </c>
      <c r="I757" s="8">
        <f>('DGL 4'!$P$7/'DGL 4'!$B$26)*(1-EXP(-'DGL 4'!$B$26*D757)) + ('DGL 4'!$P$8/'DGL 4'!$B$27)*(1-EXP(-'DGL 4'!$B$27*D757))+ ('DGL 4'!$P$9/'DGL 4'!$B$28)*(1-EXP(-'DGL 4'!$B$28*D757))</f>
        <v>5584.1268987772055</v>
      </c>
      <c r="J757" s="21">
        <f>(I757+Systeme!$K$17)/Systeme!$K$14</f>
        <v>2.792063449388603</v>
      </c>
      <c r="L757" s="8">
        <f>('DGL 4'!$P$11/'DGL 4'!$B$26)*(1-EXP(-'DGL 4'!$B$26*D757)) + ('DGL 4'!$P$12/'DGL 4'!$B$27)*(1-EXP(-'DGL 4'!$B$27*D757))+ ('DGL 4'!$P$13/'DGL 4'!$B$28)*(1-EXP(-'DGL 4'!$B$28*D757))</f>
        <v>5288.1925425857189</v>
      </c>
      <c r="M757" s="21">
        <f>(L757+Systeme!$S$17)/Systeme!$S$14</f>
        <v>2.6440962712928595</v>
      </c>
      <c r="O757" s="8">
        <f>('DGL 4'!$P$15/'DGL 4'!$B$26)*(1-EXP(-'DGL 4'!$B$26*D757)) + ('DGL 4'!$P$16/'DGL 4'!$B$27)*(1-EXP(-'DGL 4'!$B$27*D757))+ ('DGL 4'!$P$17/'DGL 4'!$B$28)*(1-EXP(-'DGL 4'!$B$28*D757))</f>
        <v>188068.91921892978</v>
      </c>
      <c r="P757" s="21">
        <f>(O757+Systeme!$AA$17)/Systeme!$AA$14</f>
        <v>94.034459609464889</v>
      </c>
    </row>
    <row r="758" spans="1:16" x14ac:dyDescent="0.25">
      <c r="A758" s="4">
        <f t="shared" si="11"/>
        <v>756</v>
      </c>
      <c r="D758" s="19">
        <f>A758*0.001 *Systeme!$G$4</f>
        <v>75.599999999999994</v>
      </c>
      <c r="F758" s="8">
        <f>('DGL 4'!$P$3/'DGL 4'!$B$26)*(1-EXP(-'DGL 4'!$B$26*D758)) + ('DGL 4'!$P$4/'DGL 4'!$B$27)*(1-EXP(-'DGL 4'!$B$27*D758))+ ('DGL 4'!$P$5/'DGL 4'!$B$28)*(1-EXP(-'DGL 4'!$B$28*D758))</f>
        <v>-198946.22944893446</v>
      </c>
      <c r="G758" s="21">
        <f>(F758+Systeme!$C$17)/Systeme!$C$14</f>
        <v>0.52688527553276798</v>
      </c>
      <c r="I758" s="8">
        <f>('DGL 4'!$P$7/'DGL 4'!$B$26)*(1-EXP(-'DGL 4'!$B$26*D758)) + ('DGL 4'!$P$8/'DGL 4'!$B$27)*(1-EXP(-'DGL 4'!$B$27*D758))+ ('DGL 4'!$P$9/'DGL 4'!$B$28)*(1-EXP(-'DGL 4'!$B$28*D758))</f>
        <v>5559.5901667840953</v>
      </c>
      <c r="J758" s="21">
        <f>(I758+Systeme!$K$17)/Systeme!$K$14</f>
        <v>2.7797950833920475</v>
      </c>
      <c r="L758" s="8">
        <f>('DGL 4'!$P$11/'DGL 4'!$B$26)*(1-EXP(-'DGL 4'!$B$26*D758)) + ('DGL 4'!$P$12/'DGL 4'!$B$27)*(1-EXP(-'DGL 4'!$B$27*D758))+ ('DGL 4'!$P$13/'DGL 4'!$B$28)*(1-EXP(-'DGL 4'!$B$28*D758))</f>
        <v>5264.9731281213753</v>
      </c>
      <c r="M758" s="21">
        <f>(L758+Systeme!$S$17)/Systeme!$S$14</f>
        <v>2.6324865640606876</v>
      </c>
      <c r="O758" s="8">
        <f>('DGL 4'!$P$15/'DGL 4'!$B$26)*(1-EXP(-'DGL 4'!$B$26*D758)) + ('DGL 4'!$P$16/'DGL 4'!$B$27)*(1-EXP(-'DGL 4'!$B$27*D758))+ ('DGL 4'!$P$17/'DGL 4'!$B$28)*(1-EXP(-'DGL 4'!$B$28*D758))</f>
        <v>188121.66615402908</v>
      </c>
      <c r="P758" s="21">
        <f>(O758+Systeme!$AA$17)/Systeme!$AA$14</f>
        <v>94.060833077014536</v>
      </c>
    </row>
    <row r="759" spans="1:16" x14ac:dyDescent="0.25">
      <c r="A759" s="4">
        <f t="shared" si="11"/>
        <v>757</v>
      </c>
      <c r="D759" s="19">
        <f>A759*0.001 *Systeme!$G$4</f>
        <v>75.7</v>
      </c>
      <c r="F759" s="8">
        <f>('DGL 4'!$P$3/'DGL 4'!$B$26)*(1-EXP(-'DGL 4'!$B$26*D759)) + ('DGL 4'!$P$4/'DGL 4'!$B$27)*(1-EXP(-'DGL 4'!$B$27*D759))+ ('DGL 4'!$P$5/'DGL 4'!$B$28)*(1-EXP(-'DGL 4'!$B$28*D759))</f>
        <v>-198951.1949399258</v>
      </c>
      <c r="G759" s="21">
        <f>(F759+Systeme!$C$17)/Systeme!$C$14</f>
        <v>0.52440253003709947</v>
      </c>
      <c r="I759" s="8">
        <f>('DGL 4'!$P$7/'DGL 4'!$B$26)*(1-EXP(-'DGL 4'!$B$26*D759)) + ('DGL 4'!$P$8/'DGL 4'!$B$27)*(1-EXP(-'DGL 4'!$B$27*D759))+ ('DGL 4'!$P$9/'DGL 4'!$B$28)*(1-EXP(-'DGL 4'!$B$28*D759))</f>
        <v>5535.1595746884705</v>
      </c>
      <c r="J759" s="21">
        <f>(I759+Systeme!$K$17)/Systeme!$K$14</f>
        <v>2.7675797873442352</v>
      </c>
      <c r="L759" s="8">
        <f>('DGL 4'!$P$11/'DGL 4'!$B$26)*(1-EXP(-'DGL 4'!$B$26*D759)) + ('DGL 4'!$P$12/'DGL 4'!$B$27)*(1-EXP(-'DGL 4'!$B$27*D759))+ ('DGL 4'!$P$13/'DGL 4'!$B$28)*(1-EXP(-'DGL 4'!$B$28*D759))</f>
        <v>5241.8539738701365</v>
      </c>
      <c r="M759" s="21">
        <f>(L759+Systeme!$S$17)/Systeme!$S$14</f>
        <v>2.6209269869350682</v>
      </c>
      <c r="O759" s="8">
        <f>('DGL 4'!$P$15/'DGL 4'!$B$26)*(1-EXP(-'DGL 4'!$B$26*D759)) + ('DGL 4'!$P$16/'DGL 4'!$B$27)*(1-EXP(-'DGL 4'!$B$27*D759))+ ('DGL 4'!$P$17/'DGL 4'!$B$28)*(1-EXP(-'DGL 4'!$B$28*D759))</f>
        <v>188174.18139136719</v>
      </c>
      <c r="P759" s="21">
        <f>(O759+Systeme!$AA$17)/Systeme!$AA$14</f>
        <v>94.0870906956836</v>
      </c>
    </row>
    <row r="760" spans="1:16" x14ac:dyDescent="0.25">
      <c r="A760" s="4">
        <f t="shared" si="11"/>
        <v>758</v>
      </c>
      <c r="D760" s="19">
        <f>A760*0.001 *Systeme!$G$4</f>
        <v>75.8</v>
      </c>
      <c r="F760" s="8">
        <f>('DGL 4'!$P$3/'DGL 4'!$B$26)*(1-EXP(-'DGL 4'!$B$26*D760)) + ('DGL 4'!$P$4/'DGL 4'!$B$27)*(1-EXP(-'DGL 4'!$B$27*D760))+ ('DGL 4'!$P$5/'DGL 4'!$B$28)*(1-EXP(-'DGL 4'!$B$28*D760))</f>
        <v>-198956.13527959102</v>
      </c>
      <c r="G760" s="21">
        <f>(F760+Systeme!$C$17)/Systeme!$C$14</f>
        <v>0.52193236020448963</v>
      </c>
      <c r="I760" s="8">
        <f>('DGL 4'!$P$7/'DGL 4'!$B$26)*(1-EXP(-'DGL 4'!$B$26*D760)) + ('DGL 4'!$P$8/'DGL 4'!$B$27)*(1-EXP(-'DGL 4'!$B$27*D760))+ ('DGL 4'!$P$9/'DGL 4'!$B$28)*(1-EXP(-'DGL 4'!$B$28*D760))</f>
        <v>5510.8346821681189</v>
      </c>
      <c r="J760" s="21">
        <f>(I760+Systeme!$K$17)/Systeme!$K$14</f>
        <v>2.7554173410840592</v>
      </c>
      <c r="L760" s="8">
        <f>('DGL 4'!$P$11/'DGL 4'!$B$26)*(1-EXP(-'DGL 4'!$B$26*D760)) + ('DGL 4'!$P$12/'DGL 4'!$B$27)*(1-EXP(-'DGL 4'!$B$27*D760))+ ('DGL 4'!$P$13/'DGL 4'!$B$28)*(1-EXP(-'DGL 4'!$B$28*D760))</f>
        <v>5218.8346659242525</v>
      </c>
      <c r="M760" s="21">
        <f>(L760+Systeme!$S$17)/Systeme!$S$14</f>
        <v>2.6094173329621264</v>
      </c>
      <c r="O760" s="8">
        <f>('DGL 4'!$P$15/'DGL 4'!$B$26)*(1-EXP(-'DGL 4'!$B$26*D760)) + ('DGL 4'!$P$16/'DGL 4'!$B$27)*(1-EXP(-'DGL 4'!$B$27*D760))+ ('DGL 4'!$P$17/'DGL 4'!$B$28)*(1-EXP(-'DGL 4'!$B$28*D760))</f>
        <v>188226.46593149874</v>
      </c>
      <c r="P760" s="21">
        <f>(O760+Systeme!$AA$17)/Systeme!$AA$14</f>
        <v>94.113232965749361</v>
      </c>
    </row>
    <row r="761" spans="1:16" x14ac:dyDescent="0.25">
      <c r="A761" s="4">
        <f t="shared" si="11"/>
        <v>759</v>
      </c>
      <c r="D761" s="19">
        <f>A761*0.001 *Systeme!$G$4</f>
        <v>75.900000000000006</v>
      </c>
      <c r="F761" s="8">
        <f>('DGL 4'!$P$3/'DGL 4'!$B$26)*(1-EXP(-'DGL 4'!$B$26*D761)) + ('DGL 4'!$P$4/'DGL 4'!$B$27)*(1-EXP(-'DGL 4'!$B$27*D761))+ ('DGL 4'!$P$5/'DGL 4'!$B$28)*(1-EXP(-'DGL 4'!$B$28*D761))</f>
        <v>-198961.05061323597</v>
      </c>
      <c r="G761" s="21">
        <f>(F761+Systeme!$C$17)/Systeme!$C$14</f>
        <v>0.51947469338201335</v>
      </c>
      <c r="I761" s="8">
        <f>('DGL 4'!$P$7/'DGL 4'!$B$26)*(1-EXP(-'DGL 4'!$B$26*D761)) + ('DGL 4'!$P$8/'DGL 4'!$B$27)*(1-EXP(-'DGL 4'!$B$27*D761))+ ('DGL 4'!$P$9/'DGL 4'!$B$28)*(1-EXP(-'DGL 4'!$B$28*D761))</f>
        <v>5486.6150505174883</v>
      </c>
      <c r="J761" s="21">
        <f>(I761+Systeme!$K$17)/Systeme!$K$14</f>
        <v>2.7433075252587442</v>
      </c>
      <c r="L761" s="8">
        <f>('DGL 4'!$P$11/'DGL 4'!$B$26)*(1-EXP(-'DGL 4'!$B$26*D761)) + ('DGL 4'!$P$12/'DGL 4'!$B$27)*(1-EXP(-'DGL 4'!$B$27*D761))+ ('DGL 4'!$P$13/'DGL 4'!$B$28)*(1-EXP(-'DGL 4'!$B$28*D761))</f>
        <v>5195.914791872201</v>
      </c>
      <c r="M761" s="21">
        <f>(L761+Systeme!$S$17)/Systeme!$S$14</f>
        <v>2.5979573959361004</v>
      </c>
      <c r="O761" s="8">
        <f>('DGL 4'!$P$15/'DGL 4'!$B$26)*(1-EXP(-'DGL 4'!$B$26*D761)) + ('DGL 4'!$P$16/'DGL 4'!$B$27)*(1-EXP(-'DGL 4'!$B$27*D761))+ ('DGL 4'!$P$17/'DGL 4'!$B$28)*(1-EXP(-'DGL 4'!$B$28*D761))</f>
        <v>188278.52077084631</v>
      </c>
      <c r="P761" s="21">
        <f>(O761+Systeme!$AA$17)/Systeme!$AA$14</f>
        <v>94.139260385423157</v>
      </c>
    </row>
    <row r="762" spans="1:16" x14ac:dyDescent="0.25">
      <c r="A762" s="4">
        <f t="shared" si="11"/>
        <v>760</v>
      </c>
      <c r="D762" s="19">
        <f>A762*0.001 *Systeme!$G$4</f>
        <v>76</v>
      </c>
      <c r="F762" s="8">
        <f>('DGL 4'!$P$3/'DGL 4'!$B$26)*(1-EXP(-'DGL 4'!$B$26*D762)) + ('DGL 4'!$P$4/'DGL 4'!$B$27)*(1-EXP(-'DGL 4'!$B$27*D762))+ ('DGL 4'!$P$5/'DGL 4'!$B$28)*(1-EXP(-'DGL 4'!$B$28*D762))</f>
        <v>-198965.94108515634</v>
      </c>
      <c r="G762" s="21">
        <f>(F762+Systeme!$C$17)/Systeme!$C$14</f>
        <v>0.51702945742182782</v>
      </c>
      <c r="I762" s="8">
        <f>('DGL 4'!$P$7/'DGL 4'!$B$26)*(1-EXP(-'DGL 4'!$B$26*D762)) + ('DGL 4'!$P$8/'DGL 4'!$B$27)*(1-EXP(-'DGL 4'!$B$27*D762))+ ('DGL 4'!$P$9/'DGL 4'!$B$28)*(1-EXP(-'DGL 4'!$B$28*D762))</f>
        <v>5462.5002426444262</v>
      </c>
      <c r="J762" s="21">
        <f>(I762+Systeme!$K$17)/Systeme!$K$14</f>
        <v>2.7312501213222129</v>
      </c>
      <c r="L762" s="8">
        <f>('DGL 4'!$P$11/'DGL 4'!$B$26)*(1-EXP(-'DGL 4'!$B$26*D762)) + ('DGL 4'!$P$12/'DGL 4'!$B$27)*(1-EXP(-'DGL 4'!$B$27*D762))+ ('DGL 4'!$P$13/'DGL 4'!$B$28)*(1-EXP(-'DGL 4'!$B$28*D762))</f>
        <v>5173.0939407959231</v>
      </c>
      <c r="M762" s="21">
        <f>(L762+Systeme!$S$17)/Systeme!$S$14</f>
        <v>2.5865469703979618</v>
      </c>
      <c r="O762" s="8">
        <f>('DGL 4'!$P$15/'DGL 4'!$B$26)*(1-EXP(-'DGL 4'!$B$26*D762)) + ('DGL 4'!$P$16/'DGL 4'!$B$27)*(1-EXP(-'DGL 4'!$B$27*D762))+ ('DGL 4'!$P$17/'DGL 4'!$B$28)*(1-EXP(-'DGL 4'!$B$28*D762))</f>
        <v>188330.34690171602</v>
      </c>
      <c r="P762" s="21">
        <f>(O762+Systeme!$AA$17)/Systeme!$AA$14</f>
        <v>94.165173450858006</v>
      </c>
    </row>
    <row r="763" spans="1:16" x14ac:dyDescent="0.25">
      <c r="A763" s="4">
        <f t="shared" si="11"/>
        <v>761</v>
      </c>
      <c r="D763" s="19">
        <f>A763*0.001 *Systeme!$G$4</f>
        <v>76.099999999999994</v>
      </c>
      <c r="F763" s="8">
        <f>('DGL 4'!$P$3/'DGL 4'!$B$26)*(1-EXP(-'DGL 4'!$B$26*D763)) + ('DGL 4'!$P$4/'DGL 4'!$B$27)*(1-EXP(-'DGL 4'!$B$27*D763))+ ('DGL 4'!$P$5/'DGL 4'!$B$28)*(1-EXP(-'DGL 4'!$B$28*D763))</f>
        <v>-198970.80683864612</v>
      </c>
      <c r="G763" s="21">
        <f>(F763+Systeme!$C$17)/Systeme!$C$14</f>
        <v>0.51459658067693814</v>
      </c>
      <c r="I763" s="8">
        <f>('DGL 4'!$P$7/'DGL 4'!$B$26)*(1-EXP(-'DGL 4'!$B$26*D763)) + ('DGL 4'!$P$8/'DGL 4'!$B$27)*(1-EXP(-'DGL 4'!$B$27*D763))+ ('DGL 4'!$P$9/'DGL 4'!$B$28)*(1-EXP(-'DGL 4'!$B$28*D763))</f>
        <v>5438.4898230665131</v>
      </c>
      <c r="J763" s="21">
        <f>(I763+Systeme!$K$17)/Systeme!$K$14</f>
        <v>2.7192449115332566</v>
      </c>
      <c r="L763" s="8">
        <f>('DGL 4'!$P$11/'DGL 4'!$B$26)*(1-EXP(-'DGL 4'!$B$26*D763)) + ('DGL 4'!$P$12/'DGL 4'!$B$27)*(1-EXP(-'DGL 4'!$B$27*D763))+ ('DGL 4'!$P$13/'DGL 4'!$B$28)*(1-EXP(-'DGL 4'!$B$28*D763))</f>
        <v>5150.3717032675922</v>
      </c>
      <c r="M763" s="21">
        <f>(L763+Systeme!$S$17)/Systeme!$S$14</f>
        <v>2.5751858516337962</v>
      </c>
      <c r="O763" s="8">
        <f>('DGL 4'!$P$15/'DGL 4'!$B$26)*(1-EXP(-'DGL 4'!$B$26*D763)) + ('DGL 4'!$P$16/'DGL 4'!$B$27)*(1-EXP(-'DGL 4'!$B$27*D763))+ ('DGL 4'!$P$17/'DGL 4'!$B$28)*(1-EXP(-'DGL 4'!$B$28*D763))</f>
        <v>188381.94531231211</v>
      </c>
      <c r="P763" s="21">
        <f>(O763+Systeme!$AA$17)/Systeme!$AA$14</f>
        <v>94.190972656156049</v>
      </c>
    </row>
    <row r="764" spans="1:16" x14ac:dyDescent="0.25">
      <c r="A764" s="4">
        <f t="shared" si="11"/>
        <v>762</v>
      </c>
      <c r="D764" s="19">
        <f>A764*0.001 *Systeme!$G$4</f>
        <v>76.2</v>
      </c>
      <c r="F764" s="8">
        <f>('DGL 4'!$P$3/'DGL 4'!$B$26)*(1-EXP(-'DGL 4'!$B$26*D764)) + ('DGL 4'!$P$4/'DGL 4'!$B$27)*(1-EXP(-'DGL 4'!$B$27*D764))+ ('DGL 4'!$P$5/'DGL 4'!$B$28)*(1-EXP(-'DGL 4'!$B$28*D764))</f>
        <v>-198975.64801600613</v>
      </c>
      <c r="G764" s="21">
        <f>(F764+Systeme!$C$17)/Systeme!$C$14</f>
        <v>0.51217599199693364</v>
      </c>
      <c r="I764" s="8">
        <f>('DGL 4'!$P$7/'DGL 4'!$B$26)*(1-EXP(-'DGL 4'!$B$26*D764)) + ('DGL 4'!$P$8/'DGL 4'!$B$27)*(1-EXP(-'DGL 4'!$B$27*D764))+ ('DGL 4'!$P$9/'DGL 4'!$B$28)*(1-EXP(-'DGL 4'!$B$28*D764))</f>
        <v>5414.5833579075115</v>
      </c>
      <c r="J764" s="21">
        <f>(I764+Systeme!$K$17)/Systeme!$K$14</f>
        <v>2.7072916789537556</v>
      </c>
      <c r="L764" s="8">
        <f>('DGL 4'!$P$11/'DGL 4'!$B$26)*(1-EXP(-'DGL 4'!$B$26*D764)) + ('DGL 4'!$P$12/'DGL 4'!$B$27)*(1-EXP(-'DGL 4'!$B$27*D764))+ ('DGL 4'!$P$13/'DGL 4'!$B$28)*(1-EXP(-'DGL 4'!$B$28*D764))</f>
        <v>5127.7476713469077</v>
      </c>
      <c r="M764" s="21">
        <f>(L764+Systeme!$S$17)/Systeme!$S$14</f>
        <v>2.5638738356734541</v>
      </c>
      <c r="O764" s="8">
        <f>('DGL 4'!$P$15/'DGL 4'!$B$26)*(1-EXP(-'DGL 4'!$B$26*D764)) + ('DGL 4'!$P$16/'DGL 4'!$B$27)*(1-EXP(-'DGL 4'!$B$27*D764))+ ('DGL 4'!$P$17/'DGL 4'!$B$28)*(1-EXP(-'DGL 4'!$B$28*D764))</f>
        <v>188433.31698675177</v>
      </c>
      <c r="P764" s="21">
        <f>(O764+Systeme!$AA$17)/Systeme!$AA$14</f>
        <v>94.216658493375888</v>
      </c>
    </row>
    <row r="765" spans="1:16" x14ac:dyDescent="0.25">
      <c r="A765" s="4">
        <f t="shared" si="11"/>
        <v>763</v>
      </c>
      <c r="D765" s="19">
        <f>A765*0.001 *Systeme!$G$4</f>
        <v>76.3</v>
      </c>
      <c r="F765" s="8">
        <f>('DGL 4'!$P$3/'DGL 4'!$B$26)*(1-EXP(-'DGL 4'!$B$26*D765)) + ('DGL 4'!$P$4/'DGL 4'!$B$27)*(1-EXP(-'DGL 4'!$B$27*D765))+ ('DGL 4'!$P$5/'DGL 4'!$B$28)*(1-EXP(-'DGL 4'!$B$28*D765))</f>
        <v>-198980.46475855209</v>
      </c>
      <c r="G765" s="21">
        <f>(F765+Systeme!$C$17)/Systeme!$C$14</f>
        <v>0.50976762072395654</v>
      </c>
      <c r="I765" s="8">
        <f>('DGL 4'!$P$7/'DGL 4'!$B$26)*(1-EXP(-'DGL 4'!$B$26*D765)) + ('DGL 4'!$P$8/'DGL 4'!$B$27)*(1-EXP(-'DGL 4'!$B$27*D765))+ ('DGL 4'!$P$9/'DGL 4'!$B$28)*(1-EXP(-'DGL 4'!$B$28*D765))</f>
        <v>5390.7804148939904</v>
      </c>
      <c r="J765" s="21">
        <f>(I765+Systeme!$K$17)/Systeme!$K$14</f>
        <v>2.6953902074469953</v>
      </c>
      <c r="L765" s="8">
        <f>('DGL 4'!$P$11/'DGL 4'!$B$26)*(1-EXP(-'DGL 4'!$B$26*D765)) + ('DGL 4'!$P$12/'DGL 4'!$B$27)*(1-EXP(-'DGL 4'!$B$27*D765))+ ('DGL 4'!$P$13/'DGL 4'!$B$28)*(1-EXP(-'DGL 4'!$B$28*D765))</f>
        <v>5105.2214385779516</v>
      </c>
      <c r="M765" s="21">
        <f>(L765+Systeme!$S$17)/Systeme!$S$14</f>
        <v>2.552610719288976</v>
      </c>
      <c r="O765" s="8">
        <f>('DGL 4'!$P$15/'DGL 4'!$B$26)*(1-EXP(-'DGL 4'!$B$26*D765)) + ('DGL 4'!$P$16/'DGL 4'!$B$27)*(1-EXP(-'DGL 4'!$B$27*D765))+ ('DGL 4'!$P$17/'DGL 4'!$B$28)*(1-EXP(-'DGL 4'!$B$28*D765))</f>
        <v>188484.4629050802</v>
      </c>
      <c r="P765" s="21">
        <f>(O765+Systeme!$AA$17)/Systeme!$AA$14</f>
        <v>94.242231452540096</v>
      </c>
    </row>
    <row r="766" spans="1:16" x14ac:dyDescent="0.25">
      <c r="A766" s="4">
        <f t="shared" si="11"/>
        <v>764</v>
      </c>
      <c r="D766" s="19">
        <f>A766*0.001 *Systeme!$G$4</f>
        <v>76.400000000000006</v>
      </c>
      <c r="F766" s="8">
        <f>('DGL 4'!$P$3/'DGL 4'!$B$26)*(1-EXP(-'DGL 4'!$B$26*D766)) + ('DGL 4'!$P$4/'DGL 4'!$B$27)*(1-EXP(-'DGL 4'!$B$27*D766))+ ('DGL 4'!$P$5/'DGL 4'!$B$28)*(1-EXP(-'DGL 4'!$B$28*D766))</f>
        <v>-198985.25720662301</v>
      </c>
      <c r="G766" s="21">
        <f>(F766+Systeme!$C$17)/Systeme!$C$14</f>
        <v>0.50737139668849707</v>
      </c>
      <c r="I766" s="8">
        <f>('DGL 4'!$P$7/'DGL 4'!$B$26)*(1-EXP(-'DGL 4'!$B$26*D766)) + ('DGL 4'!$P$8/'DGL 4'!$B$27)*(1-EXP(-'DGL 4'!$B$27*D766))+ ('DGL 4'!$P$9/'DGL 4'!$B$28)*(1-EXP(-'DGL 4'!$B$28*D766))</f>
        <v>5367.0805633514829</v>
      </c>
      <c r="J766" s="21">
        <f>(I766+Systeme!$K$17)/Systeme!$K$14</f>
        <v>2.6835402816757412</v>
      </c>
      <c r="L766" s="8">
        <f>('DGL 4'!$P$11/'DGL 4'!$B$26)*(1-EXP(-'DGL 4'!$B$26*D766)) + ('DGL 4'!$P$12/'DGL 4'!$B$27)*(1-EXP(-'DGL 4'!$B$27*D766))+ ('DGL 4'!$P$13/'DGL 4'!$B$28)*(1-EXP(-'DGL 4'!$B$28*D766))</f>
        <v>5082.7925999861909</v>
      </c>
      <c r="M766" s="21">
        <f>(L766+Systeme!$S$17)/Systeme!$S$14</f>
        <v>2.5413962999930955</v>
      </c>
      <c r="O766" s="8">
        <f>('DGL 4'!$P$15/'DGL 4'!$B$26)*(1-EXP(-'DGL 4'!$B$26*D766)) + ('DGL 4'!$P$16/'DGL 4'!$B$27)*(1-EXP(-'DGL 4'!$B$27*D766))+ ('DGL 4'!$P$17/'DGL 4'!$B$28)*(1-EXP(-'DGL 4'!$B$28*D766))</f>
        <v>188535.38404328539</v>
      </c>
      <c r="P766" s="21">
        <f>(O766+Systeme!$AA$17)/Systeme!$AA$14</f>
        <v>94.267692021642702</v>
      </c>
    </row>
    <row r="767" spans="1:16" x14ac:dyDescent="0.25">
      <c r="A767" s="4">
        <f t="shared" si="11"/>
        <v>765</v>
      </c>
      <c r="D767" s="19">
        <f>A767*0.001 *Systeme!$G$4</f>
        <v>76.5</v>
      </c>
      <c r="F767" s="8">
        <f>('DGL 4'!$P$3/'DGL 4'!$B$26)*(1-EXP(-'DGL 4'!$B$26*D767)) + ('DGL 4'!$P$4/'DGL 4'!$B$27)*(1-EXP(-'DGL 4'!$B$27*D767))+ ('DGL 4'!$P$5/'DGL 4'!$B$28)*(1-EXP(-'DGL 4'!$B$28*D767))</f>
        <v>-198990.0254995891</v>
      </c>
      <c r="G767" s="21">
        <f>(F767+Systeme!$C$17)/Systeme!$C$14</f>
        <v>0.50498725020544954</v>
      </c>
      <c r="I767" s="8">
        <f>('DGL 4'!$P$7/'DGL 4'!$B$26)*(1-EXP(-'DGL 4'!$B$26*D767)) + ('DGL 4'!$P$8/'DGL 4'!$B$27)*(1-EXP(-'DGL 4'!$B$27*D767))+ ('DGL 4'!$P$9/'DGL 4'!$B$28)*(1-EXP(-'DGL 4'!$B$28*D767))</f>
        <v>5343.4833742009941</v>
      </c>
      <c r="J767" s="21">
        <f>(I767+Systeme!$K$17)/Systeme!$K$14</f>
        <v>2.6717416871004969</v>
      </c>
      <c r="L767" s="8">
        <f>('DGL 4'!$P$11/'DGL 4'!$B$26)*(1-EXP(-'DGL 4'!$B$26*D767)) + ('DGL 4'!$P$12/'DGL 4'!$B$27)*(1-EXP(-'DGL 4'!$B$27*D767))+ ('DGL 4'!$P$13/'DGL 4'!$B$28)*(1-EXP(-'DGL 4'!$B$28*D767))</f>
        <v>5060.4607520754798</v>
      </c>
      <c r="M767" s="21">
        <f>(L767+Systeme!$S$17)/Systeme!$S$14</f>
        <v>2.53023037603774</v>
      </c>
      <c r="O767" s="8">
        <f>('DGL 4'!$P$15/'DGL 4'!$B$26)*(1-EXP(-'DGL 4'!$B$26*D767)) + ('DGL 4'!$P$16/'DGL 4'!$B$27)*(1-EXP(-'DGL 4'!$B$27*D767))+ ('DGL 4'!$P$17/'DGL 4'!$B$28)*(1-EXP(-'DGL 4'!$B$28*D767))</f>
        <v>188586.08137331263</v>
      </c>
      <c r="P767" s="21">
        <f>(O767+Systeme!$AA$17)/Systeme!$AA$14</f>
        <v>94.293040686656312</v>
      </c>
    </row>
    <row r="768" spans="1:16" x14ac:dyDescent="0.25">
      <c r="A768" s="4">
        <f t="shared" si="11"/>
        <v>766</v>
      </c>
      <c r="D768" s="19">
        <f>A768*0.001 *Systeme!$G$4</f>
        <v>76.599999999999994</v>
      </c>
      <c r="F768" s="8">
        <f>('DGL 4'!$P$3/'DGL 4'!$B$26)*(1-EXP(-'DGL 4'!$B$26*D768)) + ('DGL 4'!$P$4/'DGL 4'!$B$27)*(1-EXP(-'DGL 4'!$B$27*D768))+ ('DGL 4'!$P$5/'DGL 4'!$B$28)*(1-EXP(-'DGL 4'!$B$28*D768))</f>
        <v>-198994.76977586007</v>
      </c>
      <c r="G768" s="21">
        <f>(F768+Systeme!$C$17)/Systeme!$C$14</f>
        <v>0.50261511206996512</v>
      </c>
      <c r="I768" s="8">
        <f>('DGL 4'!$P$7/'DGL 4'!$B$26)*(1-EXP(-'DGL 4'!$B$26*D768)) + ('DGL 4'!$P$8/'DGL 4'!$B$27)*(1-EXP(-'DGL 4'!$B$27*D768))+ ('DGL 4'!$P$9/'DGL 4'!$B$28)*(1-EXP(-'DGL 4'!$B$28*D768))</f>
        <v>5319.9884199554217</v>
      </c>
      <c r="J768" s="21">
        <f>(I768+Systeme!$K$17)/Systeme!$K$14</f>
        <v>2.659994209977711</v>
      </c>
      <c r="L768" s="8">
        <f>('DGL 4'!$P$11/'DGL 4'!$B$26)*(1-EXP(-'DGL 4'!$B$26*D768)) + ('DGL 4'!$P$12/'DGL 4'!$B$27)*(1-EXP(-'DGL 4'!$B$27*D768))+ ('DGL 4'!$P$13/'DGL 4'!$B$28)*(1-EXP(-'DGL 4'!$B$28*D768))</f>
        <v>5038.2254928246548</v>
      </c>
      <c r="M768" s="21">
        <f>(L768+Systeme!$S$17)/Systeme!$S$14</f>
        <v>2.5191127464123273</v>
      </c>
      <c r="O768" s="8">
        <f>('DGL 4'!$P$15/'DGL 4'!$B$26)*(1-EXP(-'DGL 4'!$B$26*D768)) + ('DGL 4'!$P$16/'DGL 4'!$B$27)*(1-EXP(-'DGL 4'!$B$27*D768))+ ('DGL 4'!$P$17/'DGL 4'!$B$28)*(1-EXP(-'DGL 4'!$B$28*D768))</f>
        <v>188636.55586308002</v>
      </c>
      <c r="P768" s="21">
        <f>(O768+Systeme!$AA$17)/Systeme!$AA$14</f>
        <v>94.31827793154001</v>
      </c>
    </row>
    <row r="769" spans="1:16" x14ac:dyDescent="0.25">
      <c r="A769" s="4">
        <f t="shared" si="11"/>
        <v>767</v>
      </c>
      <c r="D769" s="19">
        <f>A769*0.001 *Systeme!$G$4</f>
        <v>76.7</v>
      </c>
      <c r="F769" s="8">
        <f>('DGL 4'!$P$3/'DGL 4'!$B$26)*(1-EXP(-'DGL 4'!$B$26*D769)) + ('DGL 4'!$P$4/'DGL 4'!$B$27)*(1-EXP(-'DGL 4'!$B$27*D769))+ ('DGL 4'!$P$5/'DGL 4'!$B$28)*(1-EXP(-'DGL 4'!$B$28*D769))</f>
        <v>-198999.49017289301</v>
      </c>
      <c r="G769" s="21">
        <f>(F769+Systeme!$C$17)/Systeme!$C$14</f>
        <v>0.50025491355349372</v>
      </c>
      <c r="I769" s="8">
        <f>('DGL 4'!$P$7/'DGL 4'!$B$26)*(1-EXP(-'DGL 4'!$B$26*D769)) + ('DGL 4'!$P$8/'DGL 4'!$B$27)*(1-EXP(-'DGL 4'!$B$27*D769))+ ('DGL 4'!$P$9/'DGL 4'!$B$28)*(1-EXP(-'DGL 4'!$B$28*D769))</f>
        <v>5296.5952747157426</v>
      </c>
      <c r="J769" s="21">
        <f>(I769+Systeme!$K$17)/Systeme!$K$14</f>
        <v>2.6482976373578713</v>
      </c>
      <c r="L769" s="8">
        <f>('DGL 4'!$P$11/'DGL 4'!$B$26)*(1-EXP(-'DGL 4'!$B$26*D769)) + ('DGL 4'!$P$12/'DGL 4'!$B$27)*(1-EXP(-'DGL 4'!$B$27*D769))+ ('DGL 4'!$P$13/'DGL 4'!$B$28)*(1-EXP(-'DGL 4'!$B$28*D769))</f>
        <v>5016.0864216850605</v>
      </c>
      <c r="M769" s="21">
        <f>(L769+Systeme!$S$17)/Systeme!$S$14</f>
        <v>2.5080432108425303</v>
      </c>
      <c r="O769" s="8">
        <f>('DGL 4'!$P$15/'DGL 4'!$B$26)*(1-EXP(-'DGL 4'!$B$26*D769)) + ('DGL 4'!$P$16/'DGL 4'!$B$27)*(1-EXP(-'DGL 4'!$B$27*D769))+ ('DGL 4'!$P$17/'DGL 4'!$B$28)*(1-EXP(-'DGL 4'!$B$28*D769))</f>
        <v>188686.80847649227</v>
      </c>
      <c r="P769" s="21">
        <f>(O769+Systeme!$AA$17)/Systeme!$AA$14</f>
        <v>94.343404238246137</v>
      </c>
    </row>
    <row r="770" spans="1:16" x14ac:dyDescent="0.25">
      <c r="A770" s="4">
        <f t="shared" si="11"/>
        <v>768</v>
      </c>
      <c r="D770" s="19">
        <f>A770*0.001 *Systeme!$G$4</f>
        <v>76.8</v>
      </c>
      <c r="F770" s="8">
        <f>('DGL 4'!$P$3/'DGL 4'!$B$26)*(1-EXP(-'DGL 4'!$B$26*D770)) + ('DGL 4'!$P$4/'DGL 4'!$B$27)*(1-EXP(-'DGL 4'!$B$27*D770))+ ('DGL 4'!$P$5/'DGL 4'!$B$28)*(1-EXP(-'DGL 4'!$B$28*D770))</f>
        <v>-199004.1868272002</v>
      </c>
      <c r="G770" s="21">
        <f>(F770+Systeme!$C$17)/Systeme!$C$14</f>
        <v>0.49790658639989849</v>
      </c>
      <c r="I770" s="8">
        <f>('DGL 4'!$P$7/'DGL 4'!$B$26)*(1-EXP(-'DGL 4'!$B$26*D770)) + ('DGL 4'!$P$8/'DGL 4'!$B$27)*(1-EXP(-'DGL 4'!$B$27*D770))+ ('DGL 4'!$P$9/'DGL 4'!$B$28)*(1-EXP(-'DGL 4'!$B$28*D770))</f>
        <v>5273.3035141675209</v>
      </c>
      <c r="J770" s="21">
        <f>(I770+Systeme!$K$17)/Systeme!$K$14</f>
        <v>2.6366517570837606</v>
      </c>
      <c r="L770" s="8">
        <f>('DGL 4'!$P$11/'DGL 4'!$B$26)*(1-EXP(-'DGL 4'!$B$26*D770)) + ('DGL 4'!$P$12/'DGL 4'!$B$27)*(1-EXP(-'DGL 4'!$B$27*D770))+ ('DGL 4'!$P$13/'DGL 4'!$B$28)*(1-EXP(-'DGL 4'!$B$28*D770))</f>
        <v>4994.0431395767373</v>
      </c>
      <c r="M770" s="21">
        <f>(L770+Systeme!$S$17)/Systeme!$S$14</f>
        <v>2.4970215697883686</v>
      </c>
      <c r="O770" s="8">
        <f>('DGL 4'!$P$15/'DGL 4'!$B$26)*(1-EXP(-'DGL 4'!$B$26*D770)) + ('DGL 4'!$P$16/'DGL 4'!$B$27)*(1-EXP(-'DGL 4'!$B$27*D770))+ ('DGL 4'!$P$17/'DGL 4'!$B$28)*(1-EXP(-'DGL 4'!$B$28*D770))</f>
        <v>188736.840173456</v>
      </c>
      <c r="P770" s="21">
        <f>(O770+Systeme!$AA$17)/Systeme!$AA$14</f>
        <v>94.368420086728008</v>
      </c>
    </row>
    <row r="771" spans="1:16" x14ac:dyDescent="0.25">
      <c r="A771" s="4">
        <f t="shared" si="11"/>
        <v>769</v>
      </c>
      <c r="D771" s="19">
        <f>A771*0.001 *Systeme!$G$4</f>
        <v>76.900000000000006</v>
      </c>
      <c r="F771" s="8">
        <f>('DGL 4'!$P$3/'DGL 4'!$B$26)*(1-EXP(-'DGL 4'!$B$26*D771)) + ('DGL 4'!$P$4/'DGL 4'!$B$27)*(1-EXP(-'DGL 4'!$B$27*D771))+ ('DGL 4'!$P$5/'DGL 4'!$B$28)*(1-EXP(-'DGL 4'!$B$28*D771))</f>
        <v>-199008.85987435709</v>
      </c>
      <c r="G771" s="21">
        <f>(F771+Systeme!$C$17)/Systeme!$C$14</f>
        <v>0.49557006282145449</v>
      </c>
      <c r="I771" s="8">
        <f>('DGL 4'!$P$7/'DGL 4'!$B$26)*(1-EXP(-'DGL 4'!$B$26*D771)) + ('DGL 4'!$P$8/'DGL 4'!$B$27)*(1-EXP(-'DGL 4'!$B$27*D771))+ ('DGL 4'!$P$9/'DGL 4'!$B$28)*(1-EXP(-'DGL 4'!$B$28*D771))</f>
        <v>5250.1127155771246</v>
      </c>
      <c r="J771" s="21">
        <f>(I771+Systeme!$K$17)/Systeme!$K$14</f>
        <v>2.6250563577885622</v>
      </c>
      <c r="L771" s="8">
        <f>('DGL 4'!$P$11/'DGL 4'!$B$26)*(1-EXP(-'DGL 4'!$B$26*D771)) + ('DGL 4'!$P$12/'DGL 4'!$B$27)*(1-EXP(-'DGL 4'!$B$27*D771))+ ('DGL 4'!$P$13/'DGL 4'!$B$28)*(1-EXP(-'DGL 4'!$B$28*D771))</f>
        <v>4972.0952488857147</v>
      </c>
      <c r="M771" s="21">
        <f>(L771+Systeme!$S$17)/Systeme!$S$14</f>
        <v>2.4860476244428575</v>
      </c>
      <c r="O771" s="8">
        <f>('DGL 4'!$P$15/'DGL 4'!$B$26)*(1-EXP(-'DGL 4'!$B$26*D771)) + ('DGL 4'!$P$16/'DGL 4'!$B$27)*(1-EXP(-'DGL 4'!$B$27*D771))+ ('DGL 4'!$P$17/'DGL 4'!$B$28)*(1-EXP(-'DGL 4'!$B$28*D771))</f>
        <v>188786.65190989428</v>
      </c>
      <c r="P771" s="21">
        <f>(O771+Systeme!$AA$17)/Systeme!$AA$14</f>
        <v>94.393325954947144</v>
      </c>
    </row>
    <row r="772" spans="1:16" x14ac:dyDescent="0.25">
      <c r="A772" s="4">
        <f t="shared" si="11"/>
        <v>770</v>
      </c>
      <c r="D772" s="19">
        <f>A772*0.001 *Systeme!$G$4</f>
        <v>77</v>
      </c>
      <c r="F772" s="8">
        <f>('DGL 4'!$P$3/'DGL 4'!$B$26)*(1-EXP(-'DGL 4'!$B$26*D772)) + ('DGL 4'!$P$4/'DGL 4'!$B$27)*(1-EXP(-'DGL 4'!$B$27*D772))+ ('DGL 4'!$P$5/'DGL 4'!$B$28)*(1-EXP(-'DGL 4'!$B$28*D772))</f>
        <v>-199013.5094490099</v>
      </c>
      <c r="G772" s="21">
        <f>(F772+Systeme!$C$17)/Systeme!$C$14</f>
        <v>0.49324527549504998</v>
      </c>
      <c r="I772" s="8">
        <f>('DGL 4'!$P$7/'DGL 4'!$B$26)*(1-EXP(-'DGL 4'!$B$26*D772)) + ('DGL 4'!$P$8/'DGL 4'!$B$27)*(1-EXP(-'DGL 4'!$B$27*D772))+ ('DGL 4'!$P$9/'DGL 4'!$B$28)*(1-EXP(-'DGL 4'!$B$28*D772))</f>
        <v>5227.0224577878835</v>
      </c>
      <c r="J772" s="21">
        <f>(I772+Systeme!$K$17)/Systeme!$K$14</f>
        <v>2.6135112288939419</v>
      </c>
      <c r="L772" s="8">
        <f>('DGL 4'!$P$11/'DGL 4'!$B$26)*(1-EXP(-'DGL 4'!$B$26*D772)) + ('DGL 4'!$P$12/'DGL 4'!$B$27)*(1-EXP(-'DGL 4'!$B$27*D772))+ ('DGL 4'!$P$13/'DGL 4'!$B$28)*(1-EXP(-'DGL 4'!$B$28*D772))</f>
        <v>4950.2423534606933</v>
      </c>
      <c r="M772" s="21">
        <f>(L772+Systeme!$S$17)/Systeme!$S$14</f>
        <v>2.4751211767303465</v>
      </c>
      <c r="O772" s="8">
        <f>('DGL 4'!$P$15/'DGL 4'!$B$26)*(1-EXP(-'DGL 4'!$B$26*D772)) + ('DGL 4'!$P$16/'DGL 4'!$B$27)*(1-EXP(-'DGL 4'!$B$27*D772))+ ('DGL 4'!$P$17/'DGL 4'!$B$28)*(1-EXP(-'DGL 4'!$B$28*D772))</f>
        <v>188836.24463776138</v>
      </c>
      <c r="P772" s="21">
        <f>(O772+Systeme!$AA$17)/Systeme!$AA$14</f>
        <v>94.418122318880691</v>
      </c>
    </row>
    <row r="773" spans="1:16" x14ac:dyDescent="0.25">
      <c r="A773" s="4">
        <f t="shared" ref="A773:A836" si="12">A772+1</f>
        <v>771</v>
      </c>
      <c r="D773" s="19">
        <f>A773*0.001 *Systeme!$G$4</f>
        <v>77.100000000000009</v>
      </c>
      <c r="F773" s="8">
        <f>('DGL 4'!$P$3/'DGL 4'!$B$26)*(1-EXP(-'DGL 4'!$B$26*D773)) + ('DGL 4'!$P$4/'DGL 4'!$B$27)*(1-EXP(-'DGL 4'!$B$27*D773))+ ('DGL 4'!$P$5/'DGL 4'!$B$28)*(1-EXP(-'DGL 4'!$B$28*D773))</f>
        <v>-199018.1356848834</v>
      </c>
      <c r="G773" s="21">
        <f>(F773+Systeme!$C$17)/Systeme!$C$14</f>
        <v>0.49093215755830172</v>
      </c>
      <c r="I773" s="8">
        <f>('DGL 4'!$P$7/'DGL 4'!$B$26)*(1-EXP(-'DGL 4'!$B$26*D773)) + ('DGL 4'!$P$8/'DGL 4'!$B$27)*(1-EXP(-'DGL 4'!$B$27*D773))+ ('DGL 4'!$P$9/'DGL 4'!$B$28)*(1-EXP(-'DGL 4'!$B$28*D773))</f>
        <v>5204.032321216655</v>
      </c>
      <c r="J773" s="21">
        <f>(I773+Systeme!$K$17)/Systeme!$K$14</f>
        <v>2.6020161606083274</v>
      </c>
      <c r="L773" s="8">
        <f>('DGL 4'!$P$11/'DGL 4'!$B$26)*(1-EXP(-'DGL 4'!$B$26*D773)) + ('DGL 4'!$P$12/'DGL 4'!$B$27)*(1-EXP(-'DGL 4'!$B$27*D773))+ ('DGL 4'!$P$13/'DGL 4'!$B$28)*(1-EXP(-'DGL 4'!$B$28*D773))</f>
        <v>4928.4840586098435</v>
      </c>
      <c r="M773" s="21">
        <f>(L773+Systeme!$S$17)/Systeme!$S$14</f>
        <v>2.4642420293049216</v>
      </c>
      <c r="O773" s="8">
        <f>('DGL 4'!$P$15/'DGL 4'!$B$26)*(1-EXP(-'DGL 4'!$B$26*D773)) + ('DGL 4'!$P$16/'DGL 4'!$B$27)*(1-EXP(-'DGL 4'!$B$27*D773))+ ('DGL 4'!$P$17/'DGL 4'!$B$28)*(1-EXP(-'DGL 4'!$B$28*D773))</f>
        <v>188885.61930505696</v>
      </c>
      <c r="P773" s="21">
        <f>(O773+Systeme!$AA$17)/Systeme!$AA$14</f>
        <v>94.442809652528481</v>
      </c>
    </row>
    <row r="774" spans="1:16" x14ac:dyDescent="0.25">
      <c r="A774" s="4">
        <f t="shared" si="12"/>
        <v>772</v>
      </c>
      <c r="D774" s="19">
        <f>A774*0.001 *Systeme!$G$4</f>
        <v>77.2</v>
      </c>
      <c r="F774" s="8">
        <f>('DGL 4'!$P$3/'DGL 4'!$B$26)*(1-EXP(-'DGL 4'!$B$26*D774)) + ('DGL 4'!$P$4/'DGL 4'!$B$27)*(1-EXP(-'DGL 4'!$B$27*D774))+ ('DGL 4'!$P$5/'DGL 4'!$B$28)*(1-EXP(-'DGL 4'!$B$28*D774))</f>
        <v>-199022.73871478852</v>
      </c>
      <c r="G774" s="21">
        <f>(F774+Systeme!$C$17)/Systeme!$C$14</f>
        <v>0.48863064260574174</v>
      </c>
      <c r="I774" s="8">
        <f>('DGL 4'!$P$7/'DGL 4'!$B$26)*(1-EXP(-'DGL 4'!$B$26*D774)) + ('DGL 4'!$P$8/'DGL 4'!$B$27)*(1-EXP(-'DGL 4'!$B$27*D774))+ ('DGL 4'!$P$9/'DGL 4'!$B$28)*(1-EXP(-'DGL 4'!$B$28*D774))</f>
        <v>5181.1418878497498</v>
      </c>
      <c r="J774" s="21">
        <f>(I774+Systeme!$K$17)/Systeme!$K$14</f>
        <v>2.5905709439248747</v>
      </c>
      <c r="L774" s="8">
        <f>('DGL 4'!$P$11/'DGL 4'!$B$26)*(1-EXP(-'DGL 4'!$B$26*D774)) + ('DGL 4'!$P$12/'DGL 4'!$B$27)*(1-EXP(-'DGL 4'!$B$27*D774))+ ('DGL 4'!$P$13/'DGL 4'!$B$28)*(1-EXP(-'DGL 4'!$B$28*D774))</f>
        <v>4906.8199710976041</v>
      </c>
      <c r="M774" s="21">
        <f>(L774+Systeme!$S$17)/Systeme!$S$14</f>
        <v>2.4534099855488019</v>
      </c>
      <c r="O774" s="8">
        <f>('DGL 4'!$P$15/'DGL 4'!$B$26)*(1-EXP(-'DGL 4'!$B$26*D774)) + ('DGL 4'!$P$16/'DGL 4'!$B$27)*(1-EXP(-'DGL 4'!$B$27*D774))+ ('DGL 4'!$P$17/'DGL 4'!$B$28)*(1-EXP(-'DGL 4'!$B$28*D774))</f>
        <v>188934.77685584122</v>
      </c>
      <c r="P774" s="21">
        <f>(O774+Systeme!$AA$17)/Systeme!$AA$14</f>
        <v>94.467388427920611</v>
      </c>
    </row>
    <row r="775" spans="1:16" x14ac:dyDescent="0.25">
      <c r="A775" s="4">
        <f t="shared" si="12"/>
        <v>773</v>
      </c>
      <c r="D775" s="19">
        <f>A775*0.001 *Systeme!$G$4</f>
        <v>77.3</v>
      </c>
      <c r="F775" s="8">
        <f>('DGL 4'!$P$3/'DGL 4'!$B$26)*(1-EXP(-'DGL 4'!$B$26*D775)) + ('DGL 4'!$P$4/'DGL 4'!$B$27)*(1-EXP(-'DGL 4'!$B$27*D775))+ ('DGL 4'!$P$5/'DGL 4'!$B$28)*(1-EXP(-'DGL 4'!$B$28*D775))</f>
        <v>-199027.31867062981</v>
      </c>
      <c r="G775" s="21">
        <f>(F775+Systeme!$C$17)/Systeme!$C$14</f>
        <v>0.48634066468509263</v>
      </c>
      <c r="I775" s="8">
        <f>('DGL 4'!$P$7/'DGL 4'!$B$26)*(1-EXP(-'DGL 4'!$B$26*D775)) + ('DGL 4'!$P$8/'DGL 4'!$B$27)*(1-EXP(-'DGL 4'!$B$27*D775))+ ('DGL 4'!$P$9/'DGL 4'!$B$28)*(1-EXP(-'DGL 4'!$B$28*D775))</f>
        <v>5158.350741239381</v>
      </c>
      <c r="J775" s="21">
        <f>(I775+Systeme!$K$17)/Systeme!$K$14</f>
        <v>2.5791753706196907</v>
      </c>
      <c r="L775" s="8">
        <f>('DGL 4'!$P$11/'DGL 4'!$B$26)*(1-EXP(-'DGL 4'!$B$26*D775)) + ('DGL 4'!$P$12/'DGL 4'!$B$27)*(1-EXP(-'DGL 4'!$B$27*D775))+ ('DGL 4'!$P$13/'DGL 4'!$B$28)*(1-EXP(-'DGL 4'!$B$28*D775))</f>
        <v>4885.2496991413936</v>
      </c>
      <c r="M775" s="21">
        <f>(L775+Systeme!$S$17)/Systeme!$S$14</f>
        <v>2.4426248495706968</v>
      </c>
      <c r="O775" s="8">
        <f>('DGL 4'!$P$15/'DGL 4'!$B$26)*(1-EXP(-'DGL 4'!$B$26*D775)) + ('DGL 4'!$P$16/'DGL 4'!$B$27)*(1-EXP(-'DGL 4'!$B$27*D775))+ ('DGL 4'!$P$17/'DGL 4'!$B$28)*(1-EXP(-'DGL 4'!$B$28*D775))</f>
        <v>188983.7182302491</v>
      </c>
      <c r="P775" s="21">
        <f>(O775+Systeme!$AA$17)/Systeme!$AA$14</f>
        <v>94.491859115124555</v>
      </c>
    </row>
    <row r="776" spans="1:16" x14ac:dyDescent="0.25">
      <c r="A776" s="4">
        <f t="shared" si="12"/>
        <v>774</v>
      </c>
      <c r="D776" s="19">
        <f>A776*0.001 *Systeme!$G$4</f>
        <v>77.400000000000006</v>
      </c>
      <c r="F776" s="8">
        <f>('DGL 4'!$P$3/'DGL 4'!$B$26)*(1-EXP(-'DGL 4'!$B$26*D776)) + ('DGL 4'!$P$4/'DGL 4'!$B$27)*(1-EXP(-'DGL 4'!$B$27*D776))+ ('DGL 4'!$P$5/'DGL 4'!$B$28)*(1-EXP(-'DGL 4'!$B$28*D776))</f>
        <v>-199031.87568341295</v>
      </c>
      <c r="G776" s="21">
        <f>(F776+Systeme!$C$17)/Systeme!$C$14</f>
        <v>0.48406215829352733</v>
      </c>
      <c r="I776" s="8">
        <f>('DGL 4'!$P$7/'DGL 4'!$B$26)*(1-EXP(-'DGL 4'!$B$26*D776)) + ('DGL 4'!$P$8/'DGL 4'!$B$27)*(1-EXP(-'DGL 4'!$B$27*D776))+ ('DGL 4'!$P$9/'DGL 4'!$B$28)*(1-EXP(-'DGL 4'!$B$28*D776))</f>
        <v>5135.6584664997645</v>
      </c>
      <c r="J776" s="21">
        <f>(I776+Systeme!$K$17)/Systeme!$K$14</f>
        <v>2.5678292332498822</v>
      </c>
      <c r="L776" s="8">
        <f>('DGL 4'!$P$11/'DGL 4'!$B$26)*(1-EXP(-'DGL 4'!$B$26*D776)) + ('DGL 4'!$P$12/'DGL 4'!$B$27)*(1-EXP(-'DGL 4'!$B$27*D776))+ ('DGL 4'!$P$13/'DGL 4'!$B$28)*(1-EXP(-'DGL 4'!$B$28*D776))</f>
        <v>4863.7728524084087</v>
      </c>
      <c r="M776" s="21">
        <f>(L776+Systeme!$S$17)/Systeme!$S$14</f>
        <v>2.4318864262042044</v>
      </c>
      <c r="O776" s="8">
        <f>('DGL 4'!$P$15/'DGL 4'!$B$26)*(1-EXP(-'DGL 4'!$B$26*D776)) + ('DGL 4'!$P$16/'DGL 4'!$B$27)*(1-EXP(-'DGL 4'!$B$27*D776))+ ('DGL 4'!$P$17/'DGL 4'!$B$28)*(1-EXP(-'DGL 4'!$B$28*D776))</f>
        <v>189032.44436450483</v>
      </c>
      <c r="P776" s="21">
        <f>(O776+Systeme!$AA$17)/Systeme!$AA$14</f>
        <v>94.51622218225242</v>
      </c>
    </row>
    <row r="777" spans="1:16" x14ac:dyDescent="0.25">
      <c r="A777" s="4">
        <f t="shared" si="12"/>
        <v>775</v>
      </c>
      <c r="D777" s="19">
        <f>A777*0.001 *Systeme!$G$4</f>
        <v>77.5</v>
      </c>
      <c r="F777" s="8">
        <f>('DGL 4'!$P$3/'DGL 4'!$B$26)*(1-EXP(-'DGL 4'!$B$26*D777)) + ('DGL 4'!$P$4/'DGL 4'!$B$27)*(1-EXP(-'DGL 4'!$B$27*D777))+ ('DGL 4'!$P$5/'DGL 4'!$B$28)*(1-EXP(-'DGL 4'!$B$28*D777))</f>
        <v>-199036.40988325208</v>
      </c>
      <c r="G777" s="21">
        <f>(F777+Systeme!$C$17)/Systeme!$C$14</f>
        <v>0.48179505837395847</v>
      </c>
      <c r="I777" s="8">
        <f>('DGL 4'!$P$7/'DGL 4'!$B$26)*(1-EXP(-'DGL 4'!$B$26*D777)) + ('DGL 4'!$P$8/'DGL 4'!$B$27)*(1-EXP(-'DGL 4'!$B$27*D777))+ ('DGL 4'!$P$9/'DGL 4'!$B$28)*(1-EXP(-'DGL 4'!$B$28*D777))</f>
        <v>5113.0646503033058</v>
      </c>
      <c r="J777" s="21">
        <f>(I777+Systeme!$K$17)/Systeme!$K$14</f>
        <v>2.556532325151653</v>
      </c>
      <c r="L777" s="8">
        <f>('DGL 4'!$P$11/'DGL 4'!$B$26)*(1-EXP(-'DGL 4'!$B$26*D777)) + ('DGL 4'!$P$12/'DGL 4'!$B$27)*(1-EXP(-'DGL 4'!$B$27*D777))+ ('DGL 4'!$P$13/'DGL 4'!$B$28)*(1-EXP(-'DGL 4'!$B$28*D777))</f>
        <v>4842.3890420123353</v>
      </c>
      <c r="M777" s="21">
        <f>(L777+Systeme!$S$17)/Systeme!$S$14</f>
        <v>2.4211945210061678</v>
      </c>
      <c r="O777" s="8">
        <f>('DGL 4'!$P$15/'DGL 4'!$B$26)*(1-EXP(-'DGL 4'!$B$26*D777)) + ('DGL 4'!$P$16/'DGL 4'!$B$27)*(1-EXP(-'DGL 4'!$B$27*D777))+ ('DGL 4'!$P$17/'DGL 4'!$B$28)*(1-EXP(-'DGL 4'!$B$28*D777))</f>
        <v>189080.9561909365</v>
      </c>
      <c r="P777" s="21">
        <f>(O777+Systeme!$AA$17)/Systeme!$AA$14</f>
        <v>94.540478095468245</v>
      </c>
    </row>
    <row r="778" spans="1:16" x14ac:dyDescent="0.25">
      <c r="A778" s="4">
        <f t="shared" si="12"/>
        <v>776</v>
      </c>
      <c r="D778" s="19">
        <f>A778*0.001 *Systeme!$G$4</f>
        <v>77.600000000000009</v>
      </c>
      <c r="F778" s="8">
        <f>('DGL 4'!$P$3/'DGL 4'!$B$26)*(1-EXP(-'DGL 4'!$B$26*D778)) + ('DGL 4'!$P$4/'DGL 4'!$B$27)*(1-EXP(-'DGL 4'!$B$27*D778))+ ('DGL 4'!$P$5/'DGL 4'!$B$28)*(1-EXP(-'DGL 4'!$B$28*D778))</f>
        <v>-199040.92139937734</v>
      </c>
      <c r="G778" s="21">
        <f>(F778+Systeme!$C$17)/Systeme!$C$14</f>
        <v>0.47953930031132769</v>
      </c>
      <c r="I778" s="8">
        <f>('DGL 4'!$P$7/'DGL 4'!$B$26)*(1-EXP(-'DGL 4'!$B$26*D778)) + ('DGL 4'!$P$8/'DGL 4'!$B$27)*(1-EXP(-'DGL 4'!$B$27*D778))+ ('DGL 4'!$P$9/'DGL 4'!$B$28)*(1-EXP(-'DGL 4'!$B$28*D778))</f>
        <v>5090.5688808768464</v>
      </c>
      <c r="J778" s="21">
        <f>(I778+Systeme!$K$17)/Systeme!$K$14</f>
        <v>2.5452844404384232</v>
      </c>
      <c r="L778" s="8">
        <f>('DGL 4'!$P$11/'DGL 4'!$B$26)*(1-EXP(-'DGL 4'!$B$26*D778)) + ('DGL 4'!$P$12/'DGL 4'!$B$27)*(1-EXP(-'DGL 4'!$B$27*D778))+ ('DGL 4'!$P$13/'DGL 4'!$B$28)*(1-EXP(-'DGL 4'!$B$28*D778))</f>
        <v>4821.0978805100895</v>
      </c>
      <c r="M778" s="21">
        <f>(L778+Systeme!$S$17)/Systeme!$S$14</f>
        <v>2.4105489402550448</v>
      </c>
      <c r="O778" s="8">
        <f>('DGL 4'!$P$15/'DGL 4'!$B$26)*(1-EXP(-'DGL 4'!$B$26*D778)) + ('DGL 4'!$P$16/'DGL 4'!$B$27)*(1-EXP(-'DGL 4'!$B$27*D778))+ ('DGL 4'!$P$17/'DGL 4'!$B$28)*(1-EXP(-'DGL 4'!$B$28*D778))</f>
        <v>189129.25463799044</v>
      </c>
      <c r="P778" s="21">
        <f>(O778+Systeme!$AA$17)/Systeme!$AA$14</f>
        <v>94.564627318995221</v>
      </c>
    </row>
    <row r="779" spans="1:16" x14ac:dyDescent="0.25">
      <c r="A779" s="4">
        <f t="shared" si="12"/>
        <v>777</v>
      </c>
      <c r="D779" s="19">
        <f>A779*0.001 *Systeme!$G$4</f>
        <v>77.7</v>
      </c>
      <c r="F779" s="8">
        <f>('DGL 4'!$P$3/'DGL 4'!$B$26)*(1-EXP(-'DGL 4'!$B$26*D779)) + ('DGL 4'!$P$4/'DGL 4'!$B$27)*(1-EXP(-'DGL 4'!$B$27*D779))+ ('DGL 4'!$P$5/'DGL 4'!$B$28)*(1-EXP(-'DGL 4'!$B$28*D779))</f>
        <v>-199045.41036014174</v>
      </c>
      <c r="G779" s="21">
        <f>(F779+Systeme!$C$17)/Systeme!$C$14</f>
        <v>0.4772948199291277</v>
      </c>
      <c r="I779" s="8">
        <f>('DGL 4'!$P$7/'DGL 4'!$B$26)*(1-EXP(-'DGL 4'!$B$26*D779)) + ('DGL 4'!$P$8/'DGL 4'!$B$27)*(1-EXP(-'DGL 4'!$B$27*D779))+ ('DGL 4'!$P$9/'DGL 4'!$B$28)*(1-EXP(-'DGL 4'!$B$28*D779))</f>
        <v>5068.1707479977922</v>
      </c>
      <c r="J779" s="21">
        <f>(I779+Systeme!$K$17)/Systeme!$K$14</f>
        <v>2.534085373998896</v>
      </c>
      <c r="L779" s="8">
        <f>('DGL 4'!$P$11/'DGL 4'!$B$26)*(1-EXP(-'DGL 4'!$B$26*D779)) + ('DGL 4'!$P$12/'DGL 4'!$B$27)*(1-EXP(-'DGL 4'!$B$27*D779))+ ('DGL 4'!$P$13/'DGL 4'!$B$28)*(1-EXP(-'DGL 4'!$B$28*D779))</f>
        <v>4799.8989818983246</v>
      </c>
      <c r="M779" s="21">
        <f>(L779+Systeme!$S$17)/Systeme!$S$14</f>
        <v>2.3999494909491621</v>
      </c>
      <c r="O779" s="8">
        <f>('DGL 4'!$P$15/'DGL 4'!$B$26)*(1-EXP(-'DGL 4'!$B$26*D779)) + ('DGL 4'!$P$16/'DGL 4'!$B$27)*(1-EXP(-'DGL 4'!$B$27*D779))+ ('DGL 4'!$P$17/'DGL 4'!$B$28)*(1-EXP(-'DGL 4'!$B$28*D779))</f>
        <v>189177.34063024569</v>
      </c>
      <c r="P779" s="21">
        <f>(O779+Systeme!$AA$17)/Systeme!$AA$14</f>
        <v>94.58867031512284</v>
      </c>
    </row>
    <row r="780" spans="1:16" x14ac:dyDescent="0.25">
      <c r="A780" s="4">
        <f t="shared" si="12"/>
        <v>778</v>
      </c>
      <c r="D780" s="19">
        <f>A780*0.001 *Systeme!$G$4</f>
        <v>77.8</v>
      </c>
      <c r="F780" s="8">
        <f>('DGL 4'!$P$3/'DGL 4'!$B$26)*(1-EXP(-'DGL 4'!$B$26*D780)) + ('DGL 4'!$P$4/'DGL 4'!$B$27)*(1-EXP(-'DGL 4'!$B$27*D780))+ ('DGL 4'!$P$5/'DGL 4'!$B$28)*(1-EXP(-'DGL 4'!$B$28*D780))</f>
        <v>-199049.87689302873</v>
      </c>
      <c r="G780" s="21">
        <f>(F780+Systeme!$C$17)/Systeme!$C$14</f>
        <v>0.47506155348563334</v>
      </c>
      <c r="I780" s="8">
        <f>('DGL 4'!$P$7/'DGL 4'!$B$26)*(1-EXP(-'DGL 4'!$B$26*D780)) + ('DGL 4'!$P$8/'DGL 4'!$B$27)*(1-EXP(-'DGL 4'!$B$27*D780))+ ('DGL 4'!$P$9/'DGL 4'!$B$28)*(1-EXP(-'DGL 4'!$B$28*D780))</f>
        <v>5045.8698429902142</v>
      </c>
      <c r="J780" s="21">
        <f>(I780+Systeme!$K$17)/Systeme!$K$14</f>
        <v>2.5229349214951071</v>
      </c>
      <c r="L780" s="8">
        <f>('DGL 4'!$P$11/'DGL 4'!$B$26)*(1-EXP(-'DGL 4'!$B$26*D780)) + ('DGL 4'!$P$12/'DGL 4'!$B$27)*(1-EXP(-'DGL 4'!$B$27*D780))+ ('DGL 4'!$P$13/'DGL 4'!$B$28)*(1-EXP(-'DGL 4'!$B$28*D780))</f>
        <v>4778.7919616103172</v>
      </c>
      <c r="M780" s="21">
        <f>(L780+Systeme!$S$17)/Systeme!$S$14</f>
        <v>2.3893959808051588</v>
      </c>
      <c r="O780" s="8">
        <f>('DGL 4'!$P$15/'DGL 4'!$B$26)*(1-EXP(-'DGL 4'!$B$26*D780)) + ('DGL 4'!$P$16/'DGL 4'!$B$27)*(1-EXP(-'DGL 4'!$B$27*D780))+ ('DGL 4'!$P$17/'DGL 4'!$B$28)*(1-EXP(-'DGL 4'!$B$28*D780))</f>
        <v>189225.21508842826</v>
      </c>
      <c r="P780" s="21">
        <f>(O780+Systeme!$AA$17)/Systeme!$AA$14</f>
        <v>94.612607544214129</v>
      </c>
    </row>
    <row r="781" spans="1:16" x14ac:dyDescent="0.25">
      <c r="A781" s="4">
        <f t="shared" si="12"/>
        <v>779</v>
      </c>
      <c r="D781" s="19">
        <f>A781*0.001 *Systeme!$G$4</f>
        <v>77.900000000000006</v>
      </c>
      <c r="F781" s="8">
        <f>('DGL 4'!$P$3/'DGL 4'!$B$26)*(1-EXP(-'DGL 4'!$B$26*D781)) + ('DGL 4'!$P$4/'DGL 4'!$B$27)*(1-EXP(-'DGL 4'!$B$27*D781))+ ('DGL 4'!$P$5/'DGL 4'!$B$28)*(1-EXP(-'DGL 4'!$B$28*D781))</f>
        <v>-199054.32112465907</v>
      </c>
      <c r="G781" s="21">
        <f>(F781+Systeme!$C$17)/Systeme!$C$14</f>
        <v>0.47283943767046732</v>
      </c>
      <c r="I781" s="8">
        <f>('DGL 4'!$P$7/'DGL 4'!$B$26)*(1-EXP(-'DGL 4'!$B$26*D781)) + ('DGL 4'!$P$8/'DGL 4'!$B$27)*(1-EXP(-'DGL 4'!$B$27*D781))+ ('DGL 4'!$P$9/'DGL 4'!$B$28)*(1-EXP(-'DGL 4'!$B$28*D781))</f>
        <v>5023.6657587209775</v>
      </c>
      <c r="J781" s="21">
        <f>(I781+Systeme!$K$17)/Systeme!$K$14</f>
        <v>2.5118328793604889</v>
      </c>
      <c r="L781" s="8">
        <f>('DGL 4'!$P$11/'DGL 4'!$B$26)*(1-EXP(-'DGL 4'!$B$26*D781)) + ('DGL 4'!$P$12/'DGL 4'!$B$27)*(1-EXP(-'DGL 4'!$B$27*D781))+ ('DGL 4'!$P$13/'DGL 4'!$B$28)*(1-EXP(-'DGL 4'!$B$28*D781))</f>
        <v>4757.7764365124458</v>
      </c>
      <c r="M781" s="21">
        <f>(L781+Systeme!$S$17)/Systeme!$S$14</f>
        <v>2.3788882182562228</v>
      </c>
      <c r="O781" s="8">
        <f>('DGL 4'!$P$15/'DGL 4'!$B$26)*(1-EXP(-'DGL 4'!$B$26*D781)) + ('DGL 4'!$P$16/'DGL 4'!$B$27)*(1-EXP(-'DGL 4'!$B$27*D781))+ ('DGL 4'!$P$17/'DGL 4'!$B$28)*(1-EXP(-'DGL 4'!$B$28*D781))</f>
        <v>189272.8789294257</v>
      </c>
      <c r="P781" s="21">
        <f>(O781+Systeme!$AA$17)/Systeme!$AA$14</f>
        <v>94.636439464712851</v>
      </c>
    </row>
    <row r="782" spans="1:16" x14ac:dyDescent="0.25">
      <c r="A782" s="4">
        <f t="shared" si="12"/>
        <v>780</v>
      </c>
      <c r="D782" s="19">
        <f>A782*0.001 *Systeme!$G$4</f>
        <v>78</v>
      </c>
      <c r="F782" s="8">
        <f>('DGL 4'!$P$3/'DGL 4'!$B$26)*(1-EXP(-'DGL 4'!$B$26*D782)) + ('DGL 4'!$P$4/'DGL 4'!$B$27)*(1-EXP(-'DGL 4'!$B$27*D782))+ ('DGL 4'!$P$5/'DGL 4'!$B$28)*(1-EXP(-'DGL 4'!$B$28*D782))</f>
        <v>-199058.74318079796</v>
      </c>
      <c r="G782" s="21">
        <f>(F782+Systeme!$C$17)/Systeme!$C$14</f>
        <v>0.47062840960102037</v>
      </c>
      <c r="I782" s="8">
        <f>('DGL 4'!$P$7/'DGL 4'!$B$26)*(1-EXP(-'DGL 4'!$B$26*D782)) + ('DGL 4'!$P$8/'DGL 4'!$B$27)*(1-EXP(-'DGL 4'!$B$27*D782))+ ('DGL 4'!$P$9/'DGL 4'!$B$28)*(1-EXP(-'DGL 4'!$B$28*D782))</f>
        <v>5001.5580895958992</v>
      </c>
      <c r="J782" s="21">
        <f>(I782+Systeme!$K$17)/Systeme!$K$14</f>
        <v>2.5007790447979494</v>
      </c>
      <c r="L782" s="8">
        <f>('DGL 4'!$P$11/'DGL 4'!$B$26)*(1-EXP(-'DGL 4'!$B$26*D782)) + ('DGL 4'!$P$12/'DGL 4'!$B$27)*(1-EXP(-'DGL 4'!$B$27*D782))+ ('DGL 4'!$P$13/'DGL 4'!$B$28)*(1-EXP(-'DGL 4'!$B$28*D782))</f>
        <v>4736.8520249009016</v>
      </c>
      <c r="M782" s="21">
        <f>(L782+Systeme!$S$17)/Systeme!$S$14</f>
        <v>2.3684260124504508</v>
      </c>
      <c r="O782" s="8">
        <f>('DGL 4'!$P$15/'DGL 4'!$B$26)*(1-EXP(-'DGL 4'!$B$26*D782)) + ('DGL 4'!$P$16/'DGL 4'!$B$27)*(1-EXP(-'DGL 4'!$B$27*D782))+ ('DGL 4'!$P$17/'DGL 4'!$B$28)*(1-EXP(-'DGL 4'!$B$28*D782))</f>
        <v>189320.33306630119</v>
      </c>
      <c r="P782" s="21">
        <f>(O782+Systeme!$AA$17)/Systeme!$AA$14</f>
        <v>94.660166533150587</v>
      </c>
    </row>
    <row r="783" spans="1:16" x14ac:dyDescent="0.25">
      <c r="A783" s="4">
        <f t="shared" si="12"/>
        <v>781</v>
      </c>
      <c r="D783" s="19">
        <f>A783*0.001 *Systeme!$G$4</f>
        <v>78.100000000000009</v>
      </c>
      <c r="F783" s="8">
        <f>('DGL 4'!$P$3/'DGL 4'!$B$26)*(1-EXP(-'DGL 4'!$B$26*D783)) + ('DGL 4'!$P$4/'DGL 4'!$B$27)*(1-EXP(-'DGL 4'!$B$27*D783))+ ('DGL 4'!$P$5/'DGL 4'!$B$28)*(1-EXP(-'DGL 4'!$B$28*D783))</f>
        <v>-199063.14318636205</v>
      </c>
      <c r="G783" s="21">
        <f>(F783+Systeme!$C$17)/Systeme!$C$14</f>
        <v>0.46842840681897358</v>
      </c>
      <c r="I783" s="8">
        <f>('DGL 4'!$P$7/'DGL 4'!$B$26)*(1-EXP(-'DGL 4'!$B$26*D783)) + ('DGL 4'!$P$8/'DGL 4'!$B$27)*(1-EXP(-'DGL 4'!$B$27*D783))+ ('DGL 4'!$P$9/'DGL 4'!$B$28)*(1-EXP(-'DGL 4'!$B$28*D783))</f>
        <v>4979.5464315558784</v>
      </c>
      <c r="J783" s="21">
        <f>(I783+Systeme!$K$17)/Systeme!$K$14</f>
        <v>2.4897732157779391</v>
      </c>
      <c r="L783" s="8">
        <f>('DGL 4'!$P$11/'DGL 4'!$B$26)*(1-EXP(-'DGL 4'!$B$26*D783)) + ('DGL 4'!$P$12/'DGL 4'!$B$27)*(1-EXP(-'DGL 4'!$B$27*D783))+ ('DGL 4'!$P$13/'DGL 4'!$B$28)*(1-EXP(-'DGL 4'!$B$28*D783))</f>
        <v>4716.0183464983129</v>
      </c>
      <c r="M783" s="21">
        <f>(L783+Systeme!$S$17)/Systeme!$S$14</f>
        <v>2.3580091732491564</v>
      </c>
      <c r="O783" s="8">
        <f>('DGL 4'!$P$15/'DGL 4'!$B$26)*(1-EXP(-'DGL 4'!$B$26*D783)) + ('DGL 4'!$P$16/'DGL 4'!$B$27)*(1-EXP(-'DGL 4'!$B$27*D783))+ ('DGL 4'!$P$17/'DGL 4'!$B$28)*(1-EXP(-'DGL 4'!$B$28*D783))</f>
        <v>189367.57840830792</v>
      </c>
      <c r="P783" s="21">
        <f>(O783+Systeme!$AA$17)/Systeme!$AA$14</f>
        <v>94.683789204153953</v>
      </c>
    </row>
    <row r="784" spans="1:16" x14ac:dyDescent="0.25">
      <c r="A784" s="4">
        <f t="shared" si="12"/>
        <v>782</v>
      </c>
      <c r="D784" s="19">
        <f>A784*0.001 *Systeme!$G$4</f>
        <v>78.2</v>
      </c>
      <c r="F784" s="8">
        <f>('DGL 4'!$P$3/'DGL 4'!$B$26)*(1-EXP(-'DGL 4'!$B$26*D784)) + ('DGL 4'!$P$4/'DGL 4'!$B$27)*(1-EXP(-'DGL 4'!$B$27*D784))+ ('DGL 4'!$P$5/'DGL 4'!$B$28)*(1-EXP(-'DGL 4'!$B$28*D784))</f>
        <v>-199067.52126542633</v>
      </c>
      <c r="G784" s="21">
        <f>(F784+Systeme!$C$17)/Systeme!$C$14</f>
        <v>0.46623936728683474</v>
      </c>
      <c r="I784" s="8">
        <f>('DGL 4'!$P$7/'DGL 4'!$B$26)*(1-EXP(-'DGL 4'!$B$26*D784)) + ('DGL 4'!$P$8/'DGL 4'!$B$27)*(1-EXP(-'DGL 4'!$B$27*D784))+ ('DGL 4'!$P$9/'DGL 4'!$B$28)*(1-EXP(-'DGL 4'!$B$28*D784))</f>
        <v>4957.6303820728208</v>
      </c>
      <c r="J784" s="21">
        <f>(I784+Systeme!$K$17)/Systeme!$K$14</f>
        <v>2.4788151910364102</v>
      </c>
      <c r="L784" s="8">
        <f>('DGL 4'!$P$11/'DGL 4'!$B$26)*(1-EXP(-'DGL 4'!$B$26*D784)) + ('DGL 4'!$P$12/'DGL 4'!$B$27)*(1-EXP(-'DGL 4'!$B$27*D784))+ ('DGL 4'!$P$13/'DGL 4'!$B$28)*(1-EXP(-'DGL 4'!$B$28*D784))</f>
        <v>4695.2750224501651</v>
      </c>
      <c r="M784" s="21">
        <f>(L784+Systeme!$S$17)/Systeme!$S$14</f>
        <v>2.3476375112250825</v>
      </c>
      <c r="O784" s="8">
        <f>('DGL 4'!$P$15/'DGL 4'!$B$26)*(1-EXP(-'DGL 4'!$B$26*D784)) + ('DGL 4'!$P$16/'DGL 4'!$B$27)*(1-EXP(-'DGL 4'!$B$27*D784))+ ('DGL 4'!$P$17/'DGL 4'!$B$28)*(1-EXP(-'DGL 4'!$B$28*D784))</f>
        <v>189414.61586090343</v>
      </c>
      <c r="P784" s="21">
        <f>(O784+Systeme!$AA$17)/Systeme!$AA$14</f>
        <v>94.707307930451719</v>
      </c>
    </row>
    <row r="785" spans="1:16" x14ac:dyDescent="0.25">
      <c r="A785" s="4">
        <f t="shared" si="12"/>
        <v>783</v>
      </c>
      <c r="D785" s="19">
        <f>A785*0.001 *Systeme!$G$4</f>
        <v>78.3</v>
      </c>
      <c r="F785" s="8">
        <f>('DGL 4'!$P$3/'DGL 4'!$B$26)*(1-EXP(-'DGL 4'!$B$26*D785)) + ('DGL 4'!$P$4/'DGL 4'!$B$27)*(1-EXP(-'DGL 4'!$B$27*D785))+ ('DGL 4'!$P$5/'DGL 4'!$B$28)*(1-EXP(-'DGL 4'!$B$28*D785))</f>
        <v>-199071.87754123099</v>
      </c>
      <c r="G785" s="21">
        <f>(F785+Systeme!$C$17)/Systeme!$C$14</f>
        <v>0.46406122938450428</v>
      </c>
      <c r="I785" s="8">
        <f>('DGL 4'!$P$7/'DGL 4'!$B$26)*(1-EXP(-'DGL 4'!$B$26*D785)) + ('DGL 4'!$P$8/'DGL 4'!$B$27)*(1-EXP(-'DGL 4'!$B$27*D785))+ ('DGL 4'!$P$9/'DGL 4'!$B$28)*(1-EXP(-'DGL 4'!$B$28*D785))</f>
        <v>4935.8095401458268</v>
      </c>
      <c r="J785" s="21">
        <f>(I785+Systeme!$K$17)/Systeme!$K$14</f>
        <v>2.4679047700729133</v>
      </c>
      <c r="L785" s="8">
        <f>('DGL 4'!$P$11/'DGL 4'!$B$26)*(1-EXP(-'DGL 4'!$B$26*D785)) + ('DGL 4'!$P$12/'DGL 4'!$B$27)*(1-EXP(-'DGL 4'!$B$27*D785))+ ('DGL 4'!$P$13/'DGL 4'!$B$28)*(1-EXP(-'DGL 4'!$B$28*D785))</f>
        <v>4674.6216753216286</v>
      </c>
      <c r="M785" s="21">
        <f>(L785+Systeme!$S$17)/Systeme!$S$14</f>
        <v>2.3373108376608145</v>
      </c>
      <c r="O785" s="8">
        <f>('DGL 4'!$P$15/'DGL 4'!$B$26)*(1-EXP(-'DGL 4'!$B$26*D785)) + ('DGL 4'!$P$16/'DGL 4'!$B$27)*(1-EXP(-'DGL 4'!$B$27*D785))+ ('DGL 4'!$P$17/'DGL 4'!$B$28)*(1-EXP(-'DGL 4'!$B$28*D785))</f>
        <v>189461.44632576357</v>
      </c>
      <c r="P785" s="21">
        <f>(O785+Systeme!$AA$17)/Systeme!$AA$14</f>
        <v>94.730723162881787</v>
      </c>
    </row>
    <row r="786" spans="1:16" x14ac:dyDescent="0.25">
      <c r="A786" s="4">
        <f t="shared" si="12"/>
        <v>784</v>
      </c>
      <c r="D786" s="19">
        <f>A786*0.001 *Systeme!$G$4</f>
        <v>78.400000000000006</v>
      </c>
      <c r="F786" s="8">
        <f>('DGL 4'!$P$3/'DGL 4'!$B$26)*(1-EXP(-'DGL 4'!$B$26*D786)) + ('DGL 4'!$P$4/'DGL 4'!$B$27)*(1-EXP(-'DGL 4'!$B$27*D786))+ ('DGL 4'!$P$5/'DGL 4'!$B$28)*(1-EXP(-'DGL 4'!$B$28*D786))</f>
        <v>-199076.21213618814</v>
      </c>
      <c r="G786" s="21">
        <f>(F786+Systeme!$C$17)/Systeme!$C$14</f>
        <v>0.4618939319059282</v>
      </c>
      <c r="I786" s="8">
        <f>('DGL 4'!$P$7/'DGL 4'!$B$26)*(1-EXP(-'DGL 4'!$B$26*D786)) + ('DGL 4'!$P$8/'DGL 4'!$B$27)*(1-EXP(-'DGL 4'!$B$27*D786))+ ('DGL 4'!$P$9/'DGL 4'!$B$28)*(1-EXP(-'DGL 4'!$B$28*D786))</f>
        <v>4914.083506297291</v>
      </c>
      <c r="J786" s="21">
        <f>(I786+Systeme!$K$17)/Systeme!$K$14</f>
        <v>2.4570417531486455</v>
      </c>
      <c r="L786" s="8">
        <f>('DGL 4'!$P$11/'DGL 4'!$B$26)*(1-EXP(-'DGL 4'!$B$26*D786)) + ('DGL 4'!$P$12/'DGL 4'!$B$27)*(1-EXP(-'DGL 4'!$B$27*D786))+ ('DGL 4'!$P$13/'DGL 4'!$B$28)*(1-EXP(-'DGL 4'!$B$28*D786))</f>
        <v>4654.0579290939495</v>
      </c>
      <c r="M786" s="21">
        <f>(L786+Systeme!$S$17)/Systeme!$S$14</f>
        <v>2.3270289645469746</v>
      </c>
      <c r="O786" s="8">
        <f>('DGL 4'!$P$15/'DGL 4'!$B$26)*(1-EXP(-'DGL 4'!$B$26*D786)) + ('DGL 4'!$P$16/'DGL 4'!$B$27)*(1-EXP(-'DGL 4'!$B$27*D786))+ ('DGL 4'!$P$17/'DGL 4'!$B$28)*(1-EXP(-'DGL 4'!$B$28*D786))</f>
        <v>189508.07070079696</v>
      </c>
      <c r="P786" s="21">
        <f>(O786+Systeme!$AA$17)/Systeme!$AA$14</f>
        <v>94.754035350398482</v>
      </c>
    </row>
    <row r="787" spans="1:16" x14ac:dyDescent="0.25">
      <c r="A787" s="4">
        <f t="shared" si="12"/>
        <v>785</v>
      </c>
      <c r="D787" s="19">
        <f>A787*0.001 *Systeme!$G$4</f>
        <v>78.5</v>
      </c>
      <c r="F787" s="8">
        <f>('DGL 4'!$P$3/'DGL 4'!$B$26)*(1-EXP(-'DGL 4'!$B$26*D787)) + ('DGL 4'!$P$4/'DGL 4'!$B$27)*(1-EXP(-'DGL 4'!$B$27*D787))+ ('DGL 4'!$P$5/'DGL 4'!$B$28)*(1-EXP(-'DGL 4'!$B$28*D787))</f>
        <v>-199080.5251718887</v>
      </c>
      <c r="G787" s="21">
        <f>(F787+Systeme!$C$17)/Systeme!$C$14</f>
        <v>0.45973741405564944</v>
      </c>
      <c r="I787" s="8">
        <f>('DGL 4'!$P$7/'DGL 4'!$B$26)*(1-EXP(-'DGL 4'!$B$26*D787)) + ('DGL 4'!$P$8/'DGL 4'!$B$27)*(1-EXP(-'DGL 4'!$B$27*D787))+ ('DGL 4'!$P$9/'DGL 4'!$B$28)*(1-EXP(-'DGL 4'!$B$28*D787))</f>
        <v>4892.4518825687992</v>
      </c>
      <c r="J787" s="21">
        <f>(I787+Systeme!$K$17)/Systeme!$K$14</f>
        <v>2.4462259412843994</v>
      </c>
      <c r="L787" s="8">
        <f>('DGL 4'!$P$11/'DGL 4'!$B$26)*(1-EXP(-'DGL 4'!$B$26*D787)) + ('DGL 4'!$P$12/'DGL 4'!$B$27)*(1-EXP(-'DGL 4'!$B$27*D787))+ ('DGL 4'!$P$13/'DGL 4'!$B$28)*(1-EXP(-'DGL 4'!$B$28*D787))</f>
        <v>4633.5834091609868</v>
      </c>
      <c r="M787" s="21">
        <f>(L787+Systeme!$S$17)/Systeme!$S$14</f>
        <v>2.3167917045804933</v>
      </c>
      <c r="O787" s="8">
        <f>('DGL 4'!$P$15/'DGL 4'!$B$26)*(1-EXP(-'DGL 4'!$B$26*D787)) + ('DGL 4'!$P$16/'DGL 4'!$B$27)*(1-EXP(-'DGL 4'!$B$27*D787))+ ('DGL 4'!$P$17/'DGL 4'!$B$28)*(1-EXP(-'DGL 4'!$B$28*D787))</f>
        <v>189554.48988015897</v>
      </c>
      <c r="P787" s="21">
        <f>(O787+Systeme!$AA$17)/Systeme!$AA$14</f>
        <v>94.777244940079484</v>
      </c>
    </row>
    <row r="788" spans="1:16" x14ac:dyDescent="0.25">
      <c r="A788" s="4">
        <f t="shared" si="12"/>
        <v>786</v>
      </c>
      <c r="D788" s="19">
        <f>A788*0.001 *Systeme!$G$4</f>
        <v>78.600000000000009</v>
      </c>
      <c r="F788" s="8">
        <f>('DGL 4'!$P$3/'DGL 4'!$B$26)*(1-EXP(-'DGL 4'!$B$26*D788)) + ('DGL 4'!$P$4/'DGL 4'!$B$27)*(1-EXP(-'DGL 4'!$B$27*D788))+ ('DGL 4'!$P$5/'DGL 4'!$B$28)*(1-EXP(-'DGL 4'!$B$28*D788))</f>
        <v>-199084.81676910887</v>
      </c>
      <c r="G788" s="21">
        <f>(F788+Systeme!$C$17)/Systeme!$C$14</f>
        <v>0.45759161544556265</v>
      </c>
      <c r="I788" s="8">
        <f>('DGL 4'!$P$7/'DGL 4'!$B$26)*(1-EXP(-'DGL 4'!$B$26*D788)) + ('DGL 4'!$P$8/'DGL 4'!$B$27)*(1-EXP(-'DGL 4'!$B$27*D788))+ ('DGL 4'!$P$9/'DGL 4'!$B$28)*(1-EXP(-'DGL 4'!$B$28*D788))</f>
        <v>4870.9142725172569</v>
      </c>
      <c r="J788" s="21">
        <f>(I788+Systeme!$K$17)/Systeme!$K$14</f>
        <v>2.4354571362586284</v>
      </c>
      <c r="L788" s="8">
        <f>('DGL 4'!$P$11/'DGL 4'!$B$26)*(1-EXP(-'DGL 4'!$B$26*D788)) + ('DGL 4'!$P$12/'DGL 4'!$B$27)*(1-EXP(-'DGL 4'!$B$27*D788))+ ('DGL 4'!$P$13/'DGL 4'!$B$28)*(1-EXP(-'DGL 4'!$B$28*D788))</f>
        <v>4613.1977423258068</v>
      </c>
      <c r="M788" s="21">
        <f>(L788+Systeme!$S$17)/Systeme!$S$14</f>
        <v>2.3065988711629033</v>
      </c>
      <c r="O788" s="8">
        <f>('DGL 4'!$P$15/'DGL 4'!$B$26)*(1-EXP(-'DGL 4'!$B$26*D788)) + ('DGL 4'!$P$16/'DGL 4'!$B$27)*(1-EXP(-'DGL 4'!$B$27*D788))+ ('DGL 4'!$P$17/'DGL 4'!$B$28)*(1-EXP(-'DGL 4'!$B$28*D788))</f>
        <v>189600.70475426584</v>
      </c>
      <c r="P788" s="21">
        <f>(O788+Systeme!$AA$17)/Systeme!$AA$14</f>
        <v>94.800352377132924</v>
      </c>
    </row>
    <row r="789" spans="1:16" x14ac:dyDescent="0.25">
      <c r="A789" s="4">
        <f t="shared" si="12"/>
        <v>787</v>
      </c>
      <c r="D789" s="19">
        <f>A789*0.001 *Systeme!$G$4</f>
        <v>78.7</v>
      </c>
      <c r="F789" s="8">
        <f>('DGL 4'!$P$3/'DGL 4'!$B$26)*(1-EXP(-'DGL 4'!$B$26*D789)) + ('DGL 4'!$P$4/'DGL 4'!$B$27)*(1-EXP(-'DGL 4'!$B$27*D789))+ ('DGL 4'!$P$5/'DGL 4'!$B$28)*(1-EXP(-'DGL 4'!$B$28*D789))</f>
        <v>-199089.08704781684</v>
      </c>
      <c r="G789" s="21">
        <f>(F789+Systeme!$C$17)/Systeme!$C$14</f>
        <v>0.45545647609158185</v>
      </c>
      <c r="I789" s="8">
        <f>('DGL 4'!$P$7/'DGL 4'!$B$26)*(1-EXP(-'DGL 4'!$B$26*D789)) + ('DGL 4'!$P$8/'DGL 4'!$B$27)*(1-EXP(-'DGL 4'!$B$27*D789))+ ('DGL 4'!$P$9/'DGL 4'!$B$28)*(1-EXP(-'DGL 4'!$B$28*D789))</f>
        <v>4849.4702812108153</v>
      </c>
      <c r="J789" s="21">
        <f>(I789+Systeme!$K$17)/Systeme!$K$14</f>
        <v>2.4247351406054078</v>
      </c>
      <c r="L789" s="8">
        <f>('DGL 4'!$P$11/'DGL 4'!$B$26)*(1-EXP(-'DGL 4'!$B$26*D789)) + ('DGL 4'!$P$12/'DGL 4'!$B$27)*(1-EXP(-'DGL 4'!$B$27*D789))+ ('DGL 4'!$P$13/'DGL 4'!$B$28)*(1-EXP(-'DGL 4'!$B$28*D789))</f>
        <v>4592.9005567972199</v>
      </c>
      <c r="M789" s="21">
        <f>(L789+Systeme!$S$17)/Systeme!$S$14</f>
        <v>2.29645027839861</v>
      </c>
      <c r="O789" s="8">
        <f>('DGL 4'!$P$15/'DGL 4'!$B$26)*(1-EXP(-'DGL 4'!$B$26*D789)) + ('DGL 4'!$P$16/'DGL 4'!$B$27)*(1-EXP(-'DGL 4'!$B$27*D789))+ ('DGL 4'!$P$17/'DGL 4'!$B$28)*(1-EXP(-'DGL 4'!$B$28*D789))</f>
        <v>189646.71620980886</v>
      </c>
      <c r="P789" s="21">
        <f>(O789+Systeme!$AA$17)/Systeme!$AA$14</f>
        <v>94.823358104904429</v>
      </c>
    </row>
    <row r="790" spans="1:16" x14ac:dyDescent="0.25">
      <c r="A790" s="4">
        <f t="shared" si="12"/>
        <v>788</v>
      </c>
      <c r="D790" s="19">
        <f>A790*0.001 *Systeme!$G$4</f>
        <v>78.8</v>
      </c>
      <c r="F790" s="8">
        <f>('DGL 4'!$P$3/'DGL 4'!$B$26)*(1-EXP(-'DGL 4'!$B$26*D790)) + ('DGL 4'!$P$4/'DGL 4'!$B$27)*(1-EXP(-'DGL 4'!$B$27*D790))+ ('DGL 4'!$P$5/'DGL 4'!$B$28)*(1-EXP(-'DGL 4'!$B$28*D790))</f>
        <v>-199093.33612717941</v>
      </c>
      <c r="G790" s="21">
        <f>(F790+Systeme!$C$17)/Systeme!$C$14</f>
        <v>0.45333193641029357</v>
      </c>
      <c r="I790" s="8">
        <f>('DGL 4'!$P$7/'DGL 4'!$B$26)*(1-EXP(-'DGL 4'!$B$26*D790)) + ('DGL 4'!$P$8/'DGL 4'!$B$27)*(1-EXP(-'DGL 4'!$B$27*D790))+ ('DGL 4'!$P$9/'DGL 4'!$B$28)*(1-EXP(-'DGL 4'!$B$28*D790))</f>
        <v>4828.1195152250875</v>
      </c>
      <c r="J790" s="21">
        <f>(I790+Systeme!$K$17)/Systeme!$K$14</f>
        <v>2.4140597576125438</v>
      </c>
      <c r="L790" s="8">
        <f>('DGL 4'!$P$11/'DGL 4'!$B$26)*(1-EXP(-'DGL 4'!$B$26*D790)) + ('DGL 4'!$P$12/'DGL 4'!$B$27)*(1-EXP(-'DGL 4'!$B$27*D790))+ ('DGL 4'!$P$13/'DGL 4'!$B$28)*(1-EXP(-'DGL 4'!$B$28*D790))</f>
        <v>4572.691482186201</v>
      </c>
      <c r="M790" s="21">
        <f>(L790+Systeme!$S$17)/Systeme!$S$14</f>
        <v>2.2863457410931005</v>
      </c>
      <c r="O790" s="8">
        <f>('DGL 4'!$P$15/'DGL 4'!$B$26)*(1-EXP(-'DGL 4'!$B$26*D790)) + ('DGL 4'!$P$16/'DGL 4'!$B$27)*(1-EXP(-'DGL 4'!$B$27*D790))+ ('DGL 4'!$P$17/'DGL 4'!$B$28)*(1-EXP(-'DGL 4'!$B$28*D790))</f>
        <v>189692.52512976818</v>
      </c>
      <c r="P790" s="21">
        <f>(O790+Systeme!$AA$17)/Systeme!$AA$14</f>
        <v>94.846262564884086</v>
      </c>
    </row>
    <row r="791" spans="1:16" x14ac:dyDescent="0.25">
      <c r="A791" s="4">
        <f t="shared" si="12"/>
        <v>789</v>
      </c>
      <c r="D791" s="19">
        <f>A791*0.001 *Systeme!$G$4</f>
        <v>78.900000000000006</v>
      </c>
      <c r="F791" s="8">
        <f>('DGL 4'!$P$3/'DGL 4'!$B$26)*(1-EXP(-'DGL 4'!$B$26*D791)) + ('DGL 4'!$P$4/'DGL 4'!$B$27)*(1-EXP(-'DGL 4'!$B$27*D791))+ ('DGL 4'!$P$5/'DGL 4'!$B$28)*(1-EXP(-'DGL 4'!$B$28*D791))</f>
        <v>-199097.5641255682</v>
      </c>
      <c r="G791" s="21">
        <f>(F791+Systeme!$C$17)/Systeme!$C$14</f>
        <v>0.45121793721590076</v>
      </c>
      <c r="I791" s="8">
        <f>('DGL 4'!$P$7/'DGL 4'!$B$26)*(1-EXP(-'DGL 4'!$B$26*D791)) + ('DGL 4'!$P$8/'DGL 4'!$B$27)*(1-EXP(-'DGL 4'!$B$27*D791))+ ('DGL 4'!$P$9/'DGL 4'!$B$28)*(1-EXP(-'DGL 4'!$B$28*D791))</f>
        <v>4806.8615826387249</v>
      </c>
      <c r="J791" s="21">
        <f>(I791+Systeme!$K$17)/Systeme!$K$14</f>
        <v>2.4034307913193627</v>
      </c>
      <c r="L791" s="8">
        <f>('DGL 4'!$P$11/'DGL 4'!$B$26)*(1-EXP(-'DGL 4'!$B$26*D791)) + ('DGL 4'!$P$12/'DGL 4'!$B$27)*(1-EXP(-'DGL 4'!$B$27*D791))+ ('DGL 4'!$P$13/'DGL 4'!$B$28)*(1-EXP(-'DGL 4'!$B$28*D791))</f>
        <v>4552.5701495022804</v>
      </c>
      <c r="M791" s="21">
        <f>(L791+Systeme!$S$17)/Systeme!$S$14</f>
        <v>2.2762850747511401</v>
      </c>
      <c r="O791" s="8">
        <f>('DGL 4'!$P$15/'DGL 4'!$B$26)*(1-EXP(-'DGL 4'!$B$26*D791)) + ('DGL 4'!$P$16/'DGL 4'!$B$27)*(1-EXP(-'DGL 4'!$B$27*D791))+ ('DGL 4'!$P$17/'DGL 4'!$B$28)*(1-EXP(-'DGL 4'!$B$28*D791))</f>
        <v>189738.13239342722</v>
      </c>
      <c r="P791" s="21">
        <f>(O791+Systeme!$AA$17)/Systeme!$AA$14</f>
        <v>94.869066196713618</v>
      </c>
    </row>
    <row r="792" spans="1:16" x14ac:dyDescent="0.25">
      <c r="A792" s="4">
        <f t="shared" si="12"/>
        <v>790</v>
      </c>
      <c r="D792" s="19">
        <f>A792*0.001 *Systeme!$G$4</f>
        <v>79</v>
      </c>
      <c r="F792" s="8">
        <f>('DGL 4'!$P$3/'DGL 4'!$B$26)*(1-EXP(-'DGL 4'!$B$26*D792)) + ('DGL 4'!$P$4/'DGL 4'!$B$27)*(1-EXP(-'DGL 4'!$B$27*D792))+ ('DGL 4'!$P$5/'DGL 4'!$B$28)*(1-EXP(-'DGL 4'!$B$28*D792))</f>
        <v>-199101.77116056634</v>
      </c>
      <c r="G792" s="21">
        <f>(F792+Systeme!$C$17)/Systeme!$C$14</f>
        <v>0.44911441971683236</v>
      </c>
      <c r="I792" s="8">
        <f>('DGL 4'!$P$7/'DGL 4'!$B$26)*(1-EXP(-'DGL 4'!$B$26*D792)) + ('DGL 4'!$P$8/'DGL 4'!$B$27)*(1-EXP(-'DGL 4'!$B$27*D792))+ ('DGL 4'!$P$9/'DGL 4'!$B$28)*(1-EXP(-'DGL 4'!$B$28*D792))</f>
        <v>4785.6960930299829</v>
      </c>
      <c r="J792" s="21">
        <f>(I792+Systeme!$K$17)/Systeme!$K$14</f>
        <v>2.3928480465149913</v>
      </c>
      <c r="L792" s="8">
        <f>('DGL 4'!$P$11/'DGL 4'!$B$26)*(1-EXP(-'DGL 4'!$B$26*D792)) + ('DGL 4'!$P$12/'DGL 4'!$B$27)*(1-EXP(-'DGL 4'!$B$27*D792))+ ('DGL 4'!$P$13/'DGL 4'!$B$28)*(1-EXP(-'DGL 4'!$B$28*D792))</f>
        <v>4532.5361911503423</v>
      </c>
      <c r="M792" s="21">
        <f>(L792+Systeme!$S$17)/Systeme!$S$14</f>
        <v>2.2662680955751711</v>
      </c>
      <c r="O792" s="8">
        <f>('DGL 4'!$P$15/'DGL 4'!$B$26)*(1-EXP(-'DGL 4'!$B$26*D792)) + ('DGL 4'!$P$16/'DGL 4'!$B$27)*(1-EXP(-'DGL 4'!$B$27*D792))+ ('DGL 4'!$P$17/'DGL 4'!$B$28)*(1-EXP(-'DGL 4'!$B$28*D792))</f>
        <v>189783.5388763861</v>
      </c>
      <c r="P792" s="21">
        <f>(O792+Systeme!$AA$17)/Systeme!$AA$14</f>
        <v>94.891769438193052</v>
      </c>
    </row>
    <row r="793" spans="1:16" x14ac:dyDescent="0.25">
      <c r="A793" s="4">
        <f t="shared" si="12"/>
        <v>791</v>
      </c>
      <c r="D793" s="19">
        <f>A793*0.001 *Systeme!$G$4</f>
        <v>79.100000000000009</v>
      </c>
      <c r="F793" s="8">
        <f>('DGL 4'!$P$3/'DGL 4'!$B$26)*(1-EXP(-'DGL 4'!$B$26*D793)) + ('DGL 4'!$P$4/'DGL 4'!$B$27)*(1-EXP(-'DGL 4'!$B$27*D793))+ ('DGL 4'!$P$5/'DGL 4'!$B$28)*(1-EXP(-'DGL 4'!$B$28*D793))</f>
        <v>-199105.95734897468</v>
      </c>
      <c r="G793" s="21">
        <f>(F793+Systeme!$C$17)/Systeme!$C$14</f>
        <v>0.44702132551265822</v>
      </c>
      <c r="I793" s="8">
        <f>('DGL 4'!$P$7/'DGL 4'!$B$26)*(1-EXP(-'DGL 4'!$B$26*D793)) + ('DGL 4'!$P$8/'DGL 4'!$B$27)*(1-EXP(-'DGL 4'!$B$27*D793))+ ('DGL 4'!$P$9/'DGL 4'!$B$28)*(1-EXP(-'DGL 4'!$B$28*D793))</f>
        <v>4764.6226574720058</v>
      </c>
      <c r="J793" s="21">
        <f>(I793+Systeme!$K$17)/Systeme!$K$14</f>
        <v>2.3823113287360029</v>
      </c>
      <c r="L793" s="8">
        <f>('DGL 4'!$P$11/'DGL 4'!$B$26)*(1-EXP(-'DGL 4'!$B$26*D793)) + ('DGL 4'!$P$12/'DGL 4'!$B$27)*(1-EXP(-'DGL 4'!$B$27*D793))+ ('DGL 4'!$P$13/'DGL 4'!$B$28)*(1-EXP(-'DGL 4'!$B$28*D793))</f>
        <v>4512.5892409266671</v>
      </c>
      <c r="M793" s="21">
        <f>(L793+Systeme!$S$17)/Systeme!$S$14</f>
        <v>2.2562946204633336</v>
      </c>
      <c r="O793" s="8">
        <f>('DGL 4'!$P$15/'DGL 4'!$B$26)*(1-EXP(-'DGL 4'!$B$26*D793)) + ('DGL 4'!$P$16/'DGL 4'!$B$27)*(1-EXP(-'DGL 4'!$B$27*D793))+ ('DGL 4'!$P$17/'DGL 4'!$B$28)*(1-EXP(-'DGL 4'!$B$28*D793))</f>
        <v>189828.74545057607</v>
      </c>
      <c r="P793" s="21">
        <f>(O793+Systeme!$AA$17)/Systeme!$AA$14</f>
        <v>94.914372725288032</v>
      </c>
    </row>
    <row r="794" spans="1:16" x14ac:dyDescent="0.25">
      <c r="A794" s="4">
        <f t="shared" si="12"/>
        <v>792</v>
      </c>
      <c r="D794" s="19">
        <f>A794*0.001 *Systeme!$G$4</f>
        <v>79.2</v>
      </c>
      <c r="F794" s="8">
        <f>('DGL 4'!$P$3/'DGL 4'!$B$26)*(1-EXP(-'DGL 4'!$B$26*D794)) + ('DGL 4'!$P$4/'DGL 4'!$B$27)*(1-EXP(-'DGL 4'!$B$27*D794))+ ('DGL 4'!$P$5/'DGL 4'!$B$28)*(1-EXP(-'DGL 4'!$B$28*D794))</f>
        <v>-199110.1228068182</v>
      </c>
      <c r="G794" s="21">
        <f>(F794+Systeme!$C$17)/Systeme!$C$14</f>
        <v>0.44493859659090229</v>
      </c>
      <c r="I794" s="8">
        <f>('DGL 4'!$P$7/'DGL 4'!$B$26)*(1-EXP(-'DGL 4'!$B$26*D794)) + ('DGL 4'!$P$8/'DGL 4'!$B$27)*(1-EXP(-'DGL 4'!$B$27*D794))+ ('DGL 4'!$P$9/'DGL 4'!$B$28)*(1-EXP(-'DGL 4'!$B$28*D794))</f>
        <v>4743.6408885294222</v>
      </c>
      <c r="J794" s="21">
        <f>(I794+Systeme!$K$17)/Systeme!$K$14</f>
        <v>2.3718204442647113</v>
      </c>
      <c r="L794" s="8">
        <f>('DGL 4'!$P$11/'DGL 4'!$B$26)*(1-EXP(-'DGL 4'!$B$26*D794)) + ('DGL 4'!$P$12/'DGL 4'!$B$27)*(1-EXP(-'DGL 4'!$B$27*D794))+ ('DGL 4'!$P$13/'DGL 4'!$B$28)*(1-EXP(-'DGL 4'!$B$28*D794))</f>
        <v>4492.7289340157586</v>
      </c>
      <c r="M794" s="21">
        <f>(L794+Systeme!$S$17)/Systeme!$S$14</f>
        <v>2.2463644670078793</v>
      </c>
      <c r="O794" s="8">
        <f>('DGL 4'!$P$15/'DGL 4'!$B$26)*(1-EXP(-'DGL 4'!$B$26*D794)) + ('DGL 4'!$P$16/'DGL 4'!$B$27)*(1-EXP(-'DGL 4'!$B$27*D794))+ ('DGL 4'!$P$17/'DGL 4'!$B$28)*(1-EXP(-'DGL 4'!$B$28*D794))</f>
        <v>189873.75298427304</v>
      </c>
      <c r="P794" s="21">
        <f>(O794+Systeme!$AA$17)/Systeme!$AA$14</f>
        <v>94.93687649213652</v>
      </c>
    </row>
    <row r="795" spans="1:16" x14ac:dyDescent="0.25">
      <c r="A795" s="4">
        <f t="shared" si="12"/>
        <v>793</v>
      </c>
      <c r="D795" s="19">
        <f>A795*0.001 *Systeme!$G$4</f>
        <v>79.3</v>
      </c>
      <c r="F795" s="8">
        <f>('DGL 4'!$P$3/'DGL 4'!$B$26)*(1-EXP(-'DGL 4'!$B$26*D795)) + ('DGL 4'!$P$4/'DGL 4'!$B$27)*(1-EXP(-'DGL 4'!$B$27*D795))+ ('DGL 4'!$P$5/'DGL 4'!$B$28)*(1-EXP(-'DGL 4'!$B$28*D795))</f>
        <v>-199114.267649352</v>
      </c>
      <c r="G795" s="21">
        <f>(F795+Systeme!$C$17)/Systeme!$C$14</f>
        <v>0.44286617532400124</v>
      </c>
      <c r="I795" s="8">
        <f>('DGL 4'!$P$7/'DGL 4'!$B$26)*(1-EXP(-'DGL 4'!$B$26*D795)) + ('DGL 4'!$P$8/'DGL 4'!$B$27)*(1-EXP(-'DGL 4'!$B$27*D795))+ ('DGL 4'!$P$9/'DGL 4'!$B$28)*(1-EXP(-'DGL 4'!$B$28*D795))</f>
        <v>4722.7504002538335</v>
      </c>
      <c r="J795" s="21">
        <f>(I795+Systeme!$K$17)/Systeme!$K$14</f>
        <v>2.3613752001269166</v>
      </c>
      <c r="L795" s="8">
        <f>('DGL 4'!$P$11/'DGL 4'!$B$26)*(1-EXP(-'DGL 4'!$B$26*D795)) + ('DGL 4'!$P$12/'DGL 4'!$B$27)*(1-EXP(-'DGL 4'!$B$27*D795))+ ('DGL 4'!$P$13/'DGL 4'!$B$28)*(1-EXP(-'DGL 4'!$B$28*D795))</f>
        <v>4472.9549069864152</v>
      </c>
      <c r="M795" s="21">
        <f>(L795+Systeme!$S$17)/Systeme!$S$14</f>
        <v>2.2364774534932077</v>
      </c>
      <c r="O795" s="8">
        <f>('DGL 4'!$P$15/'DGL 4'!$B$26)*(1-EXP(-'DGL 4'!$B$26*D795)) + ('DGL 4'!$P$16/'DGL 4'!$B$27)*(1-EXP(-'DGL 4'!$B$27*D795))+ ('DGL 4'!$P$17/'DGL 4'!$B$28)*(1-EXP(-'DGL 4'!$B$28*D795))</f>
        <v>189918.56234211178</v>
      </c>
      <c r="P795" s="21">
        <f>(O795+Systeme!$AA$17)/Systeme!$AA$14</f>
        <v>94.959281171055892</v>
      </c>
    </row>
    <row r="796" spans="1:16" x14ac:dyDescent="0.25">
      <c r="A796" s="4">
        <f t="shared" si="12"/>
        <v>794</v>
      </c>
      <c r="D796" s="19">
        <f>A796*0.001 *Systeme!$G$4</f>
        <v>79.400000000000006</v>
      </c>
      <c r="F796" s="8">
        <f>('DGL 4'!$P$3/'DGL 4'!$B$26)*(1-EXP(-'DGL 4'!$B$26*D796)) + ('DGL 4'!$P$4/'DGL 4'!$B$27)*(1-EXP(-'DGL 4'!$B$27*D796))+ ('DGL 4'!$P$5/'DGL 4'!$B$28)*(1-EXP(-'DGL 4'!$B$28*D796))</f>
        <v>-199118.39199106788</v>
      </c>
      <c r="G796" s="21">
        <f>(F796+Systeme!$C$17)/Systeme!$C$14</f>
        <v>0.44080400446605927</v>
      </c>
      <c r="I796" s="8">
        <f>('DGL 4'!$P$7/'DGL 4'!$B$26)*(1-EXP(-'DGL 4'!$B$26*D796)) + ('DGL 4'!$P$8/'DGL 4'!$B$27)*(1-EXP(-'DGL 4'!$B$27*D796))+ ('DGL 4'!$P$9/'DGL 4'!$B$28)*(1-EXP(-'DGL 4'!$B$28*D796))</f>
        <v>4701.9508081800595</v>
      </c>
      <c r="J796" s="21">
        <f>(I796+Systeme!$K$17)/Systeme!$K$14</f>
        <v>2.3509754040900299</v>
      </c>
      <c r="L796" s="8">
        <f>('DGL 4'!$P$11/'DGL 4'!$B$26)*(1-EXP(-'DGL 4'!$B$26*D796)) + ('DGL 4'!$P$12/'DGL 4'!$B$27)*(1-EXP(-'DGL 4'!$B$27*D796))+ ('DGL 4'!$P$13/'DGL 4'!$B$28)*(1-EXP(-'DGL 4'!$B$28*D796))</f>
        <v>4453.266797788383</v>
      </c>
      <c r="M796" s="21">
        <f>(L796+Systeme!$S$17)/Systeme!$S$14</f>
        <v>2.2266333988941915</v>
      </c>
      <c r="O796" s="8">
        <f>('DGL 4'!$P$15/'DGL 4'!$B$26)*(1-EXP(-'DGL 4'!$B$26*D796)) + ('DGL 4'!$P$16/'DGL 4'!$B$27)*(1-EXP(-'DGL 4'!$B$27*D796))+ ('DGL 4'!$P$17/'DGL 4'!$B$28)*(1-EXP(-'DGL 4'!$B$28*D796))</f>
        <v>189963.17438509953</v>
      </c>
      <c r="P796" s="21">
        <f>(O796+Systeme!$AA$17)/Systeme!$AA$14</f>
        <v>94.981587192549767</v>
      </c>
    </row>
    <row r="797" spans="1:16" x14ac:dyDescent="0.25">
      <c r="A797" s="4">
        <f t="shared" si="12"/>
        <v>795</v>
      </c>
      <c r="D797" s="19">
        <f>A797*0.001 *Systeme!$G$4</f>
        <v>79.5</v>
      </c>
      <c r="F797" s="8">
        <f>('DGL 4'!$P$3/'DGL 4'!$B$26)*(1-EXP(-'DGL 4'!$B$26*D797)) + ('DGL 4'!$P$4/'DGL 4'!$B$27)*(1-EXP(-'DGL 4'!$B$27*D797))+ ('DGL 4'!$P$5/'DGL 4'!$B$28)*(1-EXP(-'DGL 4'!$B$28*D797))</f>
        <v>-199122.4959457001</v>
      </c>
      <c r="G797" s="21">
        <f>(F797+Systeme!$C$17)/Systeme!$C$14</f>
        <v>0.43875202714995248</v>
      </c>
      <c r="I797" s="8">
        <f>('DGL 4'!$P$7/'DGL 4'!$B$26)*(1-EXP(-'DGL 4'!$B$26*D797)) + ('DGL 4'!$P$8/'DGL 4'!$B$27)*(1-EXP(-'DGL 4'!$B$27*D797))+ ('DGL 4'!$P$9/'DGL 4'!$B$28)*(1-EXP(-'DGL 4'!$B$28*D797))</f>
        <v>4681.2417293218023</v>
      </c>
      <c r="J797" s="21">
        <f>(I797+Systeme!$K$17)/Systeme!$K$14</f>
        <v>2.340620864660901</v>
      </c>
      <c r="L797" s="8">
        <f>('DGL 4'!$P$11/'DGL 4'!$B$26)*(1-EXP(-'DGL 4'!$B$26*D797)) + ('DGL 4'!$P$12/'DGL 4'!$B$27)*(1-EXP(-'DGL 4'!$B$27*D797))+ ('DGL 4'!$P$13/'DGL 4'!$B$28)*(1-EXP(-'DGL 4'!$B$28*D797))</f>
        <v>4433.6642457487178</v>
      </c>
      <c r="M797" s="21">
        <f>(L797+Systeme!$S$17)/Systeme!$S$14</f>
        <v>2.2168321228743588</v>
      </c>
      <c r="O797" s="8">
        <f>('DGL 4'!$P$15/'DGL 4'!$B$26)*(1-EXP(-'DGL 4'!$B$26*D797)) + ('DGL 4'!$P$16/'DGL 4'!$B$27)*(1-EXP(-'DGL 4'!$B$27*D797))+ ('DGL 4'!$P$17/'DGL 4'!$B$28)*(1-EXP(-'DGL 4'!$B$28*D797))</f>
        <v>190007.5899706296</v>
      </c>
      <c r="P797" s="21">
        <f>(O797+Systeme!$AA$17)/Systeme!$AA$14</f>
        <v>95.003794985314798</v>
      </c>
    </row>
    <row r="798" spans="1:16" x14ac:dyDescent="0.25">
      <c r="A798" s="4">
        <f t="shared" si="12"/>
        <v>796</v>
      </c>
      <c r="D798" s="19">
        <f>A798*0.001 *Systeme!$G$4</f>
        <v>79.600000000000009</v>
      </c>
      <c r="F798" s="8">
        <f>('DGL 4'!$P$3/'DGL 4'!$B$26)*(1-EXP(-'DGL 4'!$B$26*D798)) + ('DGL 4'!$P$4/'DGL 4'!$B$27)*(1-EXP(-'DGL 4'!$B$27*D798))+ ('DGL 4'!$P$5/'DGL 4'!$B$28)*(1-EXP(-'DGL 4'!$B$28*D798))</f>
        <v>-199126.57962623163</v>
      </c>
      <c r="G798" s="21">
        <f>(F798+Systeme!$C$17)/Systeme!$C$14</f>
        <v>0.43671018688418556</v>
      </c>
      <c r="I798" s="8">
        <f>('DGL 4'!$P$7/'DGL 4'!$B$26)*(1-EXP(-'DGL 4'!$B$26*D798)) + ('DGL 4'!$P$8/'DGL 4'!$B$27)*(1-EXP(-'DGL 4'!$B$27*D798))+ ('DGL 4'!$P$9/'DGL 4'!$B$28)*(1-EXP(-'DGL 4'!$B$28*D798))</f>
        <v>4660.6227821677458</v>
      </c>
      <c r="J798" s="21">
        <f>(I798+Systeme!$K$17)/Systeme!$K$14</f>
        <v>2.3303113910838729</v>
      </c>
      <c r="L798" s="8">
        <f>('DGL 4'!$P$11/'DGL 4'!$B$26)*(1-EXP(-'DGL 4'!$B$26*D798)) + ('DGL 4'!$P$12/'DGL 4'!$B$27)*(1-EXP(-'DGL 4'!$B$27*D798))+ ('DGL 4'!$P$13/'DGL 4'!$B$28)*(1-EXP(-'DGL 4'!$B$28*D798))</f>
        <v>4414.1468915681762</v>
      </c>
      <c r="M798" s="21">
        <f>(L798+Systeme!$S$17)/Systeme!$S$14</f>
        <v>2.2070734457840882</v>
      </c>
      <c r="O798" s="8">
        <f>('DGL 4'!$P$15/'DGL 4'!$B$26)*(1-EXP(-'DGL 4'!$B$26*D798)) + ('DGL 4'!$P$16/'DGL 4'!$B$27)*(1-EXP(-'DGL 4'!$B$27*D798))+ ('DGL 4'!$P$17/'DGL 4'!$B$28)*(1-EXP(-'DGL 4'!$B$28*D798))</f>
        <v>190051.80995249571</v>
      </c>
      <c r="P798" s="21">
        <f>(O798+Systeme!$AA$17)/Systeme!$AA$14</f>
        <v>95.025904976247858</v>
      </c>
    </row>
    <row r="799" spans="1:16" x14ac:dyDescent="0.25">
      <c r="A799" s="4">
        <f t="shared" si="12"/>
        <v>797</v>
      </c>
      <c r="D799" s="19">
        <f>A799*0.001 *Systeme!$G$4</f>
        <v>79.7</v>
      </c>
      <c r="F799" s="8">
        <f>('DGL 4'!$P$3/'DGL 4'!$B$26)*(1-EXP(-'DGL 4'!$B$26*D799)) + ('DGL 4'!$P$4/'DGL 4'!$B$27)*(1-EXP(-'DGL 4'!$B$27*D799))+ ('DGL 4'!$P$5/'DGL 4'!$B$28)*(1-EXP(-'DGL 4'!$B$28*D799))</f>
        <v>-199130.64314490007</v>
      </c>
      <c r="G799" s="21">
        <f>(F799+Systeme!$C$17)/Systeme!$C$14</f>
        <v>0.43467842754996672</v>
      </c>
      <c r="I799" s="8">
        <f>('DGL 4'!$P$7/'DGL 4'!$B$26)*(1-EXP(-'DGL 4'!$B$26*D799)) + ('DGL 4'!$P$8/'DGL 4'!$B$27)*(1-EXP(-'DGL 4'!$B$27*D799))+ ('DGL 4'!$P$9/'DGL 4'!$B$28)*(1-EXP(-'DGL 4'!$B$28*D799))</f>
        <v>4640.0935866774525</v>
      </c>
      <c r="J799" s="21">
        <f>(I799+Systeme!$K$17)/Systeme!$K$14</f>
        <v>2.3200467933387263</v>
      </c>
      <c r="L799" s="8">
        <f>('DGL 4'!$P$11/'DGL 4'!$B$26)*(1-EXP(-'DGL 4'!$B$26*D799)) + ('DGL 4'!$P$12/'DGL 4'!$B$27)*(1-EXP(-'DGL 4'!$B$27*D799))+ ('DGL 4'!$P$13/'DGL 4'!$B$28)*(1-EXP(-'DGL 4'!$B$28*D799))</f>
        <v>4394.7143773174903</v>
      </c>
      <c r="M799" s="21">
        <f>(L799+Systeme!$S$17)/Systeme!$S$14</f>
        <v>2.1973571886587453</v>
      </c>
      <c r="O799" s="8">
        <f>('DGL 4'!$P$15/'DGL 4'!$B$26)*(1-EXP(-'DGL 4'!$B$26*D799)) + ('DGL 4'!$P$16/'DGL 4'!$B$27)*(1-EXP(-'DGL 4'!$B$27*D799))+ ('DGL 4'!$P$17/'DGL 4'!$B$28)*(1-EXP(-'DGL 4'!$B$28*D799))</f>
        <v>190095.83518090512</v>
      </c>
      <c r="P799" s="21">
        <f>(O799+Systeme!$AA$17)/Systeme!$AA$14</f>
        <v>95.047917590452556</v>
      </c>
    </row>
    <row r="800" spans="1:16" x14ac:dyDescent="0.25">
      <c r="A800" s="4">
        <f t="shared" si="12"/>
        <v>798</v>
      </c>
      <c r="D800" s="19">
        <f>A800*0.001 *Systeme!$G$4</f>
        <v>79.800000000000011</v>
      </c>
      <c r="F800" s="8">
        <f>('DGL 4'!$P$3/'DGL 4'!$B$26)*(1-EXP(-'DGL 4'!$B$26*D800)) + ('DGL 4'!$P$4/'DGL 4'!$B$27)*(1-EXP(-'DGL 4'!$B$27*D800))+ ('DGL 4'!$P$5/'DGL 4'!$B$28)*(1-EXP(-'DGL 4'!$B$28*D800))</f>
        <v>-199134.68661320372</v>
      </c>
      <c r="G800" s="21">
        <f>(F800+Systeme!$C$17)/Systeme!$C$14</f>
        <v>0.43265669339813756</v>
      </c>
      <c r="I800" s="8">
        <f>('DGL 4'!$P$7/'DGL 4'!$B$26)*(1-EXP(-'DGL 4'!$B$26*D800)) + ('DGL 4'!$P$8/'DGL 4'!$B$27)*(1-EXP(-'DGL 4'!$B$27*D800))+ ('DGL 4'!$P$9/'DGL 4'!$B$28)*(1-EXP(-'DGL 4'!$B$28*D800))</f>
        <v>4619.6537642772018</v>
      </c>
      <c r="J800" s="21">
        <f>(I800+Systeme!$K$17)/Systeme!$K$14</f>
        <v>2.309826882138601</v>
      </c>
      <c r="L800" s="8">
        <f>('DGL 4'!$P$11/'DGL 4'!$B$26)*(1-EXP(-'DGL 4'!$B$26*D800)) + ('DGL 4'!$P$12/'DGL 4'!$B$27)*(1-EXP(-'DGL 4'!$B$27*D800))+ ('DGL 4'!$P$13/'DGL 4'!$B$28)*(1-EXP(-'DGL 4'!$B$28*D800))</f>
        <v>4375.3663464339916</v>
      </c>
      <c r="M800" s="21">
        <f>(L800+Systeme!$S$17)/Systeme!$S$14</f>
        <v>2.1876831732169957</v>
      </c>
      <c r="O800" s="8">
        <f>('DGL 4'!$P$15/'DGL 4'!$B$26)*(1-EXP(-'DGL 4'!$B$26*D800)) + ('DGL 4'!$P$16/'DGL 4'!$B$27)*(1-EXP(-'DGL 4'!$B$27*D800))+ ('DGL 4'!$P$17/'DGL 4'!$B$28)*(1-EXP(-'DGL 4'!$B$28*D800))</f>
        <v>190139.66650249256</v>
      </c>
      <c r="P800" s="21">
        <f>(O800+Systeme!$AA$17)/Systeme!$AA$14</f>
        <v>95.06983325124628</v>
      </c>
    </row>
    <row r="801" spans="1:16" x14ac:dyDescent="0.25">
      <c r="A801" s="4">
        <f t="shared" si="12"/>
        <v>799</v>
      </c>
      <c r="D801" s="19">
        <f>A801*0.001 *Systeme!$G$4</f>
        <v>79.900000000000006</v>
      </c>
      <c r="F801" s="8">
        <f>('DGL 4'!$P$3/'DGL 4'!$B$26)*(1-EXP(-'DGL 4'!$B$26*D801)) + ('DGL 4'!$P$4/'DGL 4'!$B$27)*(1-EXP(-'DGL 4'!$B$27*D801))+ ('DGL 4'!$P$5/'DGL 4'!$B$28)*(1-EXP(-'DGL 4'!$B$28*D801))</f>
        <v>-199138.71014190736</v>
      </c>
      <c r="G801" s="21">
        <f>(F801+Systeme!$C$17)/Systeme!$C$14</f>
        <v>0.43064492904632062</v>
      </c>
      <c r="I801" s="8">
        <f>('DGL 4'!$P$7/'DGL 4'!$B$26)*(1-EXP(-'DGL 4'!$B$26*D801)) + ('DGL 4'!$P$8/'DGL 4'!$B$27)*(1-EXP(-'DGL 4'!$B$27*D801))+ ('DGL 4'!$P$9/'DGL 4'!$B$28)*(1-EXP(-'DGL 4'!$B$28*D801))</f>
        <v>4599.3029378558276</v>
      </c>
      <c r="J801" s="21">
        <f>(I801+Systeme!$K$17)/Systeme!$K$14</f>
        <v>2.2996514689279137</v>
      </c>
      <c r="L801" s="8">
        <f>('DGL 4'!$P$11/'DGL 4'!$B$26)*(1-EXP(-'DGL 4'!$B$26*D801)) + ('DGL 4'!$P$12/'DGL 4'!$B$27)*(1-EXP(-'DGL 4'!$B$27*D801))+ ('DGL 4'!$P$13/'DGL 4'!$B$28)*(1-EXP(-'DGL 4'!$B$28*D801))</f>
        <v>4356.1024437175365</v>
      </c>
      <c r="M801" s="21">
        <f>(L801+Systeme!$S$17)/Systeme!$S$14</f>
        <v>2.1780512218587682</v>
      </c>
      <c r="O801" s="8">
        <f>('DGL 4'!$P$15/'DGL 4'!$B$26)*(1-EXP(-'DGL 4'!$B$26*D801)) + ('DGL 4'!$P$16/'DGL 4'!$B$27)*(1-EXP(-'DGL 4'!$B$27*D801))+ ('DGL 4'!$P$17/'DGL 4'!$B$28)*(1-EXP(-'DGL 4'!$B$28*D801))</f>
        <v>190183.30476033402</v>
      </c>
      <c r="P801" s="21">
        <f>(O801+Systeme!$AA$17)/Systeme!$AA$14</f>
        <v>95.091652380167005</v>
      </c>
    </row>
    <row r="802" spans="1:16" x14ac:dyDescent="0.25">
      <c r="A802" s="4">
        <f t="shared" si="12"/>
        <v>800</v>
      </c>
      <c r="D802" s="19">
        <f>A802*0.001 *Systeme!$G$4</f>
        <v>80</v>
      </c>
      <c r="F802" s="8">
        <f>('DGL 4'!$P$3/'DGL 4'!$B$26)*(1-EXP(-'DGL 4'!$B$26*D802)) + ('DGL 4'!$P$4/'DGL 4'!$B$27)*(1-EXP(-'DGL 4'!$B$27*D802))+ ('DGL 4'!$P$5/'DGL 4'!$B$28)*(1-EXP(-'DGL 4'!$B$28*D802))</f>
        <v>-199142.71384104819</v>
      </c>
      <c r="G802" s="21">
        <f>(F802+Systeme!$C$17)/Systeme!$C$14</f>
        <v>0.42864307947590713</v>
      </c>
      <c r="I802" s="8">
        <f>('DGL 4'!$P$7/'DGL 4'!$B$26)*(1-EXP(-'DGL 4'!$B$26*D802)) + ('DGL 4'!$P$8/'DGL 4'!$B$27)*(1-EXP(-'DGL 4'!$B$27*D802))+ ('DGL 4'!$P$9/'DGL 4'!$B$28)*(1-EXP(-'DGL 4'!$B$28*D802))</f>
        <v>4579.0407317608187</v>
      </c>
      <c r="J802" s="21">
        <f>(I802+Systeme!$K$17)/Systeme!$K$14</f>
        <v>2.2895203658804095</v>
      </c>
      <c r="L802" s="8">
        <f>('DGL 4'!$P$11/'DGL 4'!$B$26)*(1-EXP(-'DGL 4'!$B$26*D802)) + ('DGL 4'!$P$12/'DGL 4'!$B$27)*(1-EXP(-'DGL 4'!$B$27*D802))+ ('DGL 4'!$P$13/'DGL 4'!$B$28)*(1-EXP(-'DGL 4'!$B$28*D802))</f>
        <v>4336.9223153274506</v>
      </c>
      <c r="M802" s="21">
        <f>(L802+Systeme!$S$17)/Systeme!$S$14</f>
        <v>2.1684611576637254</v>
      </c>
      <c r="O802" s="8">
        <f>('DGL 4'!$P$15/'DGL 4'!$B$26)*(1-EXP(-'DGL 4'!$B$26*D802)) + ('DGL 4'!$P$16/'DGL 4'!$B$27)*(1-EXP(-'DGL 4'!$B$27*D802))+ ('DGL 4'!$P$17/'DGL 4'!$B$28)*(1-EXP(-'DGL 4'!$B$28*D802))</f>
        <v>190226.75079396003</v>
      </c>
      <c r="P802" s="21">
        <f>(O802+Systeme!$AA$17)/Systeme!$AA$14</f>
        <v>95.113375396980018</v>
      </c>
    </row>
    <row r="803" spans="1:16" x14ac:dyDescent="0.25">
      <c r="A803" s="4">
        <f t="shared" si="12"/>
        <v>801</v>
      </c>
      <c r="D803" s="19">
        <f>A803*0.001 *Systeme!$G$4</f>
        <v>80.100000000000009</v>
      </c>
      <c r="F803" s="8">
        <f>('DGL 4'!$P$3/'DGL 4'!$B$26)*(1-EXP(-'DGL 4'!$B$26*D803)) + ('DGL 4'!$P$4/'DGL 4'!$B$27)*(1-EXP(-'DGL 4'!$B$27*D803))+ ('DGL 4'!$P$5/'DGL 4'!$B$28)*(1-EXP(-'DGL 4'!$B$28*D803))</f>
        <v>-199146.69781994159</v>
      </c>
      <c r="G803" s="21">
        <f>(F803+Systeme!$C$17)/Systeme!$C$14</f>
        <v>0.42665109002920509</v>
      </c>
      <c r="I803" s="8">
        <f>('DGL 4'!$P$7/'DGL 4'!$B$26)*(1-EXP(-'DGL 4'!$B$26*D803)) + ('DGL 4'!$P$8/'DGL 4'!$B$27)*(1-EXP(-'DGL 4'!$B$27*D803))+ ('DGL 4'!$P$9/'DGL 4'!$B$28)*(1-EXP(-'DGL 4'!$B$28*D803))</f>
        <v>4558.8667717938952</v>
      </c>
      <c r="J803" s="21">
        <f>(I803+Systeme!$K$17)/Systeme!$K$14</f>
        <v>2.2794333858969478</v>
      </c>
      <c r="L803" s="8">
        <f>('DGL 4'!$P$11/'DGL 4'!$B$26)*(1-EXP(-'DGL 4'!$B$26*D803)) + ('DGL 4'!$P$12/'DGL 4'!$B$27)*(1-EXP(-'DGL 4'!$B$27*D803))+ ('DGL 4'!$P$13/'DGL 4'!$B$28)*(1-EXP(-'DGL 4'!$B$28*D803))</f>
        <v>4317.8256087783084</v>
      </c>
      <c r="M803" s="21">
        <f>(L803+Systeme!$S$17)/Systeme!$S$14</f>
        <v>2.1589128043891543</v>
      </c>
      <c r="O803" s="8">
        <f>('DGL 4'!$P$15/'DGL 4'!$B$26)*(1-EXP(-'DGL 4'!$B$26*D803)) + ('DGL 4'!$P$16/'DGL 4'!$B$27)*(1-EXP(-'DGL 4'!$B$27*D803))+ ('DGL 4'!$P$17/'DGL 4'!$B$28)*(1-EXP(-'DGL 4'!$B$28*D803))</f>
        <v>190270.00543936942</v>
      </c>
      <c r="P803" s="21">
        <f>(O803+Systeme!$AA$17)/Systeme!$AA$14</f>
        <v>95.135002719684707</v>
      </c>
    </row>
    <row r="804" spans="1:16" x14ac:dyDescent="0.25">
      <c r="A804" s="4">
        <f t="shared" si="12"/>
        <v>802</v>
      </c>
      <c r="D804" s="19">
        <f>A804*0.001 *Systeme!$G$4</f>
        <v>80.2</v>
      </c>
      <c r="F804" s="8">
        <f>('DGL 4'!$P$3/'DGL 4'!$B$26)*(1-EXP(-'DGL 4'!$B$26*D804)) + ('DGL 4'!$P$4/'DGL 4'!$B$27)*(1-EXP(-'DGL 4'!$B$27*D804))+ ('DGL 4'!$P$5/'DGL 4'!$B$28)*(1-EXP(-'DGL 4'!$B$28*D804))</f>
        <v>-199150.66218718677</v>
      </c>
      <c r="G804" s="21">
        <f>(F804+Systeme!$C$17)/Systeme!$C$14</f>
        <v>0.42466890640661586</v>
      </c>
      <c r="I804" s="8">
        <f>('DGL 4'!$P$7/'DGL 4'!$B$26)*(1-EXP(-'DGL 4'!$B$26*D804)) + ('DGL 4'!$P$8/'DGL 4'!$B$27)*(1-EXP(-'DGL 4'!$B$27*D804))+ ('DGL 4'!$P$9/'DGL 4'!$B$28)*(1-EXP(-'DGL 4'!$B$28*D804))</f>
        <v>4538.7806852072245</v>
      </c>
      <c r="J804" s="21">
        <f>(I804+Systeme!$K$17)/Systeme!$K$14</f>
        <v>2.2693903426036122</v>
      </c>
      <c r="L804" s="8">
        <f>('DGL 4'!$P$11/'DGL 4'!$B$26)*(1-EXP(-'DGL 4'!$B$26*D804)) + ('DGL 4'!$P$12/'DGL 4'!$B$27)*(1-EXP(-'DGL 4'!$B$27*D804))+ ('DGL 4'!$P$13/'DGL 4'!$B$28)*(1-EXP(-'DGL 4'!$B$28*D804))</f>
        <v>4298.811972936528</v>
      </c>
      <c r="M804" s="21">
        <f>(L804+Systeme!$S$17)/Systeme!$S$14</f>
        <v>2.1494059864682642</v>
      </c>
      <c r="O804" s="8">
        <f>('DGL 4'!$P$15/'DGL 4'!$B$26)*(1-EXP(-'DGL 4'!$B$26*D804)) + ('DGL 4'!$P$16/'DGL 4'!$B$27)*(1-EXP(-'DGL 4'!$B$27*D804))+ ('DGL 4'!$P$17/'DGL 4'!$B$28)*(1-EXP(-'DGL 4'!$B$28*D804))</f>
        <v>190313.06952904304</v>
      </c>
      <c r="P804" s="21">
        <f>(O804+Systeme!$AA$17)/Systeme!$AA$14</f>
        <v>95.156534764521524</v>
      </c>
    </row>
    <row r="805" spans="1:16" x14ac:dyDescent="0.25">
      <c r="A805" s="4">
        <f t="shared" si="12"/>
        <v>803</v>
      </c>
      <c r="D805" s="19">
        <f>A805*0.001 *Systeme!$G$4</f>
        <v>80.300000000000011</v>
      </c>
      <c r="F805" s="8">
        <f>('DGL 4'!$P$3/'DGL 4'!$B$26)*(1-EXP(-'DGL 4'!$B$26*D805)) + ('DGL 4'!$P$4/'DGL 4'!$B$27)*(1-EXP(-'DGL 4'!$B$27*D805))+ ('DGL 4'!$P$5/'DGL 4'!$B$28)*(1-EXP(-'DGL 4'!$B$28*D805))</f>
        <v>-199154.60705067252</v>
      </c>
      <c r="G805" s="21">
        <f>(F805+Systeme!$C$17)/Systeme!$C$14</f>
        <v>0.42269647466373861</v>
      </c>
      <c r="I805" s="8">
        <f>('DGL 4'!$P$7/'DGL 4'!$B$26)*(1-EXP(-'DGL 4'!$B$26*D805)) + ('DGL 4'!$P$8/'DGL 4'!$B$27)*(1-EXP(-'DGL 4'!$B$27*D805))+ ('DGL 4'!$P$9/'DGL 4'!$B$28)*(1-EXP(-'DGL 4'!$B$28*D805))</f>
        <v>4518.7821006989689</v>
      </c>
      <c r="J805" s="21">
        <f>(I805+Systeme!$K$17)/Systeme!$K$14</f>
        <v>2.2593910503494845</v>
      </c>
      <c r="L805" s="8">
        <f>('DGL 4'!$P$11/'DGL 4'!$B$26)*(1-EXP(-'DGL 4'!$B$26*D805)) + ('DGL 4'!$P$12/'DGL 4'!$B$27)*(1-EXP(-'DGL 4'!$B$27*D805))+ ('DGL 4'!$P$13/'DGL 4'!$B$28)*(1-EXP(-'DGL 4'!$B$28*D805))</f>
        <v>4279.881058016821</v>
      </c>
      <c r="M805" s="21">
        <f>(L805+Systeme!$S$17)/Systeme!$S$14</f>
        <v>2.1399405290084106</v>
      </c>
      <c r="O805" s="8">
        <f>('DGL 4'!$P$15/'DGL 4'!$B$26)*(1-EXP(-'DGL 4'!$B$26*D805)) + ('DGL 4'!$P$16/'DGL 4'!$B$27)*(1-EXP(-'DGL 4'!$B$27*D805))+ ('DGL 4'!$P$17/'DGL 4'!$B$28)*(1-EXP(-'DGL 4'!$B$28*D805))</f>
        <v>190355.94389195682</v>
      </c>
      <c r="P805" s="21">
        <f>(O805+Systeme!$AA$17)/Systeme!$AA$14</f>
        <v>95.177971945978413</v>
      </c>
    </row>
    <row r="806" spans="1:16" x14ac:dyDescent="0.25">
      <c r="A806" s="4">
        <f t="shared" si="12"/>
        <v>804</v>
      </c>
      <c r="D806" s="19">
        <f>A806*0.001 *Systeme!$G$4</f>
        <v>80.400000000000006</v>
      </c>
      <c r="F806" s="8">
        <f>('DGL 4'!$P$3/'DGL 4'!$B$26)*(1-EXP(-'DGL 4'!$B$26*D806)) + ('DGL 4'!$P$4/'DGL 4'!$B$27)*(1-EXP(-'DGL 4'!$B$27*D806))+ ('DGL 4'!$P$5/'DGL 4'!$B$28)*(1-EXP(-'DGL 4'!$B$28*D806))</f>
        <v>-199158.53251758302</v>
      </c>
      <c r="G806" s="21">
        <f>(F806+Systeme!$C$17)/Systeme!$C$14</f>
        <v>0.42073374120848894</v>
      </c>
      <c r="I806" s="8">
        <f>('DGL 4'!$P$7/'DGL 4'!$B$26)*(1-EXP(-'DGL 4'!$B$26*D806)) + ('DGL 4'!$P$8/'DGL 4'!$B$27)*(1-EXP(-'DGL 4'!$B$27*D806))+ ('DGL 4'!$P$9/'DGL 4'!$B$28)*(1-EXP(-'DGL 4'!$B$28*D806))</f>
        <v>4498.8706484092399</v>
      </c>
      <c r="J806" s="21">
        <f>(I806+Systeme!$K$17)/Systeme!$K$14</f>
        <v>2.2494353242046201</v>
      </c>
      <c r="L806" s="8">
        <f>('DGL 4'!$P$11/'DGL 4'!$B$26)*(1-EXP(-'DGL 4'!$B$26*D806)) + ('DGL 4'!$P$12/'DGL 4'!$B$27)*(1-EXP(-'DGL 4'!$B$27*D806))+ ('DGL 4'!$P$13/'DGL 4'!$B$28)*(1-EXP(-'DGL 4'!$B$28*D806))</f>
        <v>4261.0325155781466</v>
      </c>
      <c r="M806" s="21">
        <f>(L806+Systeme!$S$17)/Systeme!$S$14</f>
        <v>2.1305162577890733</v>
      </c>
      <c r="O806" s="8">
        <f>('DGL 4'!$P$15/'DGL 4'!$B$26)*(1-EXP(-'DGL 4'!$B$26*D806)) + ('DGL 4'!$P$16/'DGL 4'!$B$27)*(1-EXP(-'DGL 4'!$B$27*D806))+ ('DGL 4'!$P$17/'DGL 4'!$B$28)*(1-EXP(-'DGL 4'!$B$28*D806))</f>
        <v>190398.62935359572</v>
      </c>
      <c r="P806" s="21">
        <f>(O806+Systeme!$AA$17)/Systeme!$AA$14</f>
        <v>95.199314676797854</v>
      </c>
    </row>
    <row r="807" spans="1:16" x14ac:dyDescent="0.25">
      <c r="A807" s="4">
        <f t="shared" si="12"/>
        <v>805</v>
      </c>
      <c r="D807" s="19">
        <f>A807*0.001 *Systeme!$G$4</f>
        <v>80.5</v>
      </c>
      <c r="F807" s="8">
        <f>('DGL 4'!$P$3/'DGL 4'!$B$26)*(1-EXP(-'DGL 4'!$B$26*D807)) + ('DGL 4'!$P$4/'DGL 4'!$B$27)*(1-EXP(-'DGL 4'!$B$27*D807))+ ('DGL 4'!$P$5/'DGL 4'!$B$28)*(1-EXP(-'DGL 4'!$B$28*D807))</f>
        <v>-199162.43869440304</v>
      </c>
      <c r="G807" s="21">
        <f>(F807+Systeme!$C$17)/Systeme!$C$14</f>
        <v>0.41878065279847942</v>
      </c>
      <c r="I807" s="8">
        <f>('DGL 4'!$P$7/'DGL 4'!$B$26)*(1-EXP(-'DGL 4'!$B$26*D807)) + ('DGL 4'!$P$8/'DGL 4'!$B$27)*(1-EXP(-'DGL 4'!$B$27*D807))+ ('DGL 4'!$P$9/'DGL 4'!$B$28)*(1-EXP(-'DGL 4'!$B$28*D807))</f>
        <v>4479.0459599161695</v>
      </c>
      <c r="J807" s="21">
        <f>(I807+Systeme!$K$17)/Systeme!$K$14</f>
        <v>2.2395229799580849</v>
      </c>
      <c r="L807" s="8">
        <f>('DGL 4'!$P$11/'DGL 4'!$B$26)*(1-EXP(-'DGL 4'!$B$26*D807)) + ('DGL 4'!$P$12/'DGL 4'!$B$27)*(1-EXP(-'DGL 4'!$B$27*D807))+ ('DGL 4'!$P$13/'DGL 4'!$B$28)*(1-EXP(-'DGL 4'!$B$28*D807))</f>
        <v>4242.2659985203936</v>
      </c>
      <c r="M807" s="21">
        <f>(L807+Systeme!$S$17)/Systeme!$S$14</f>
        <v>2.1211329992601966</v>
      </c>
      <c r="O807" s="8">
        <f>('DGL 4'!$P$15/'DGL 4'!$B$26)*(1-EXP(-'DGL 4'!$B$26*D807)) + ('DGL 4'!$P$16/'DGL 4'!$B$27)*(1-EXP(-'DGL 4'!$B$27*D807))+ ('DGL 4'!$P$17/'DGL 4'!$B$28)*(1-EXP(-'DGL 4'!$B$28*D807))</f>
        <v>190441.12673596657</v>
      </c>
      <c r="P807" s="21">
        <f>(O807+Systeme!$AA$17)/Systeme!$AA$14</f>
        <v>95.220563367983289</v>
      </c>
    </row>
    <row r="808" spans="1:16" x14ac:dyDescent="0.25">
      <c r="A808" s="4">
        <f t="shared" si="12"/>
        <v>806</v>
      </c>
      <c r="D808" s="19">
        <f>A808*0.001 *Systeme!$G$4</f>
        <v>80.600000000000009</v>
      </c>
      <c r="F808" s="8">
        <f>('DGL 4'!$P$3/'DGL 4'!$B$26)*(1-EXP(-'DGL 4'!$B$26*D808)) + ('DGL 4'!$P$4/'DGL 4'!$B$27)*(1-EXP(-'DGL 4'!$B$27*D808))+ ('DGL 4'!$P$5/'DGL 4'!$B$28)*(1-EXP(-'DGL 4'!$B$28*D808))</f>
        <v>-199166.32568692381</v>
      </c>
      <c r="G808" s="21">
        <f>(F808+Systeme!$C$17)/Systeme!$C$14</f>
        <v>0.41683715653809483</v>
      </c>
      <c r="I808" s="8">
        <f>('DGL 4'!$P$7/'DGL 4'!$B$26)*(1-EXP(-'DGL 4'!$B$26*D808)) + ('DGL 4'!$P$8/'DGL 4'!$B$27)*(1-EXP(-'DGL 4'!$B$27*D808))+ ('DGL 4'!$P$9/'DGL 4'!$B$28)*(1-EXP(-'DGL 4'!$B$28*D808))</f>
        <v>4459.3076682312822</v>
      </c>
      <c r="J808" s="21">
        <f>(I808+Systeme!$K$17)/Systeme!$K$14</f>
        <v>2.2296538341156409</v>
      </c>
      <c r="L808" s="8">
        <f>('DGL 4'!$P$11/'DGL 4'!$B$26)*(1-EXP(-'DGL 4'!$B$26*D808)) + ('DGL 4'!$P$12/'DGL 4'!$B$27)*(1-EXP(-'DGL 4'!$B$27*D808))+ ('DGL 4'!$P$13/'DGL 4'!$B$28)*(1-EXP(-'DGL 4'!$B$28*D808))</f>
        <v>4223.5811610803648</v>
      </c>
      <c r="M808" s="21">
        <f>(L808+Systeme!$S$17)/Systeme!$S$14</f>
        <v>2.1117905805401822</v>
      </c>
      <c r="O808" s="8">
        <f>('DGL 4'!$P$15/'DGL 4'!$B$26)*(1-EXP(-'DGL 4'!$B$26*D808)) + ('DGL 4'!$P$16/'DGL 4'!$B$27)*(1-EXP(-'DGL 4'!$B$27*D808))+ ('DGL 4'!$P$17/'DGL 4'!$B$28)*(1-EXP(-'DGL 4'!$B$28*D808))</f>
        <v>190483.43685761219</v>
      </c>
      <c r="P808" s="21">
        <f>(O808+Systeme!$AA$17)/Systeme!$AA$14</f>
        <v>95.241718428806095</v>
      </c>
    </row>
    <row r="809" spans="1:16" x14ac:dyDescent="0.25">
      <c r="A809" s="4">
        <f t="shared" si="12"/>
        <v>807</v>
      </c>
      <c r="D809" s="19">
        <f>A809*0.001 *Systeme!$G$4</f>
        <v>80.7</v>
      </c>
      <c r="F809" s="8">
        <f>('DGL 4'!$P$3/'DGL 4'!$B$26)*(1-EXP(-'DGL 4'!$B$26*D809)) + ('DGL 4'!$P$4/'DGL 4'!$B$27)*(1-EXP(-'DGL 4'!$B$27*D809))+ ('DGL 4'!$P$5/'DGL 4'!$B$28)*(1-EXP(-'DGL 4'!$B$28*D809))</f>
        <v>-199170.19360024825</v>
      </c>
      <c r="G809" s="21">
        <f>(F809+Systeme!$C$17)/Systeme!$C$14</f>
        <v>0.41490319987587282</v>
      </c>
      <c r="I809" s="8">
        <f>('DGL 4'!$P$7/'DGL 4'!$B$26)*(1-EXP(-'DGL 4'!$B$26*D809)) + ('DGL 4'!$P$8/'DGL 4'!$B$27)*(1-EXP(-'DGL 4'!$B$27*D809))+ ('DGL 4'!$P$9/'DGL 4'!$B$28)*(1-EXP(-'DGL 4'!$B$28*D809))</f>
        <v>4439.6554077958863</v>
      </c>
      <c r="J809" s="21">
        <f>(I809+Systeme!$K$17)/Systeme!$K$14</f>
        <v>2.219827703897943</v>
      </c>
      <c r="L809" s="8">
        <f>('DGL 4'!$P$11/'DGL 4'!$B$26)*(1-EXP(-'DGL 4'!$B$26*D809)) + ('DGL 4'!$P$12/'DGL 4'!$B$27)*(1-EXP(-'DGL 4'!$B$27*D809))+ ('DGL 4'!$P$13/'DGL 4'!$B$28)*(1-EXP(-'DGL 4'!$B$28*D809))</f>
        <v>4204.9776588282548</v>
      </c>
      <c r="M809" s="21">
        <f>(L809+Systeme!$S$17)/Systeme!$S$14</f>
        <v>2.1024888294141273</v>
      </c>
      <c r="O809" s="8">
        <f>('DGL 4'!$P$15/'DGL 4'!$B$26)*(1-EXP(-'DGL 4'!$B$26*D809)) + ('DGL 4'!$P$16/'DGL 4'!$B$27)*(1-EXP(-'DGL 4'!$B$27*D809))+ ('DGL 4'!$P$17/'DGL 4'!$B$28)*(1-EXP(-'DGL 4'!$B$28*D809))</f>
        <v>190525.56053362417</v>
      </c>
      <c r="P809" s="21">
        <f>(O809+Systeme!$AA$17)/Systeme!$AA$14</f>
        <v>95.262780266812086</v>
      </c>
    </row>
    <row r="810" spans="1:16" x14ac:dyDescent="0.25">
      <c r="A810" s="4">
        <f t="shared" si="12"/>
        <v>808</v>
      </c>
      <c r="D810" s="19">
        <f>A810*0.001 *Systeme!$G$4</f>
        <v>80.800000000000011</v>
      </c>
      <c r="F810" s="8">
        <f>('DGL 4'!$P$3/'DGL 4'!$B$26)*(1-EXP(-'DGL 4'!$B$26*D810)) + ('DGL 4'!$P$4/'DGL 4'!$B$27)*(1-EXP(-'DGL 4'!$B$27*D810))+ ('DGL 4'!$P$5/'DGL 4'!$B$28)*(1-EXP(-'DGL 4'!$B$28*D810))</f>
        <v>-199174.04253879673</v>
      </c>
      <c r="G810" s="21">
        <f>(F810+Systeme!$C$17)/Systeme!$C$14</f>
        <v>0.41297873060163692</v>
      </c>
      <c r="I810" s="8">
        <f>('DGL 4'!$P$7/'DGL 4'!$B$26)*(1-EXP(-'DGL 4'!$B$26*D810)) + ('DGL 4'!$P$8/'DGL 4'!$B$27)*(1-EXP(-'DGL 4'!$B$27*D810))+ ('DGL 4'!$P$9/'DGL 4'!$B$28)*(1-EXP(-'DGL 4'!$B$28*D810))</f>
        <v>4420.0888144765049</v>
      </c>
      <c r="J810" s="21">
        <f>(I810+Systeme!$K$17)/Systeme!$K$14</f>
        <v>2.2100444072382524</v>
      </c>
      <c r="L810" s="8">
        <f>('DGL 4'!$P$11/'DGL 4'!$B$26)*(1-EXP(-'DGL 4'!$B$26*D810)) + ('DGL 4'!$P$12/'DGL 4'!$B$27)*(1-EXP(-'DGL 4'!$B$27*D810))+ ('DGL 4'!$P$13/'DGL 4'!$B$28)*(1-EXP(-'DGL 4'!$B$28*D810))</f>
        <v>4186.4551486639248</v>
      </c>
      <c r="M810" s="21">
        <f>(L810+Systeme!$S$17)/Systeme!$S$14</f>
        <v>2.0932275743319626</v>
      </c>
      <c r="O810" s="8">
        <f>('DGL 4'!$P$15/'DGL 4'!$B$26)*(1-EXP(-'DGL 4'!$B$26*D810)) + ('DGL 4'!$P$16/'DGL 4'!$B$27)*(1-EXP(-'DGL 4'!$B$27*D810))+ ('DGL 4'!$P$17/'DGL 4'!$B$28)*(1-EXP(-'DGL 4'!$B$28*D810))</f>
        <v>190567.49857565638</v>
      </c>
      <c r="P810" s="21">
        <f>(O810+Systeme!$AA$17)/Systeme!$AA$14</f>
        <v>95.283749287828186</v>
      </c>
    </row>
    <row r="811" spans="1:16" x14ac:dyDescent="0.25">
      <c r="A811" s="4">
        <f t="shared" si="12"/>
        <v>809</v>
      </c>
      <c r="D811" s="19">
        <f>A811*0.001 *Systeme!$G$4</f>
        <v>80.900000000000006</v>
      </c>
      <c r="F811" s="8">
        <f>('DGL 4'!$P$3/'DGL 4'!$B$26)*(1-EXP(-'DGL 4'!$B$26*D811)) + ('DGL 4'!$P$4/'DGL 4'!$B$27)*(1-EXP(-'DGL 4'!$B$27*D811))+ ('DGL 4'!$P$5/'DGL 4'!$B$28)*(1-EXP(-'DGL 4'!$B$28*D811))</f>
        <v>-199177.87260631198</v>
      </c>
      <c r="G811" s="21">
        <f>(F811+Systeme!$C$17)/Systeme!$C$14</f>
        <v>0.41106369684400851</v>
      </c>
      <c r="I811" s="8">
        <f>('DGL 4'!$P$7/'DGL 4'!$B$26)*(1-EXP(-'DGL 4'!$B$26*D811)) + ('DGL 4'!$P$8/'DGL 4'!$B$27)*(1-EXP(-'DGL 4'!$B$27*D811))+ ('DGL 4'!$P$9/'DGL 4'!$B$28)*(1-EXP(-'DGL 4'!$B$28*D811))</f>
        <v>4400.6075255608303</v>
      </c>
      <c r="J811" s="21">
        <f>(I811+Systeme!$K$17)/Systeme!$K$14</f>
        <v>2.2003037627804152</v>
      </c>
      <c r="L811" s="8">
        <f>('DGL 4'!$P$11/'DGL 4'!$B$26)*(1-EXP(-'DGL 4'!$B$26*D811)) + ('DGL 4'!$P$12/'DGL 4'!$B$27)*(1-EXP(-'DGL 4'!$B$27*D811))+ ('DGL 4'!$P$13/'DGL 4'!$B$28)*(1-EXP(-'DGL 4'!$B$28*D811))</f>
        <v>4168.0132888130611</v>
      </c>
      <c r="M811" s="21">
        <f>(L811+Systeme!$S$17)/Systeme!$S$14</f>
        <v>2.0840066444065304</v>
      </c>
      <c r="O811" s="8">
        <f>('DGL 4'!$P$15/'DGL 4'!$B$26)*(1-EXP(-'DGL 4'!$B$26*D811)) + ('DGL 4'!$P$16/'DGL 4'!$B$27)*(1-EXP(-'DGL 4'!$B$27*D811))+ ('DGL 4'!$P$17/'DGL 4'!$B$28)*(1-EXP(-'DGL 4'!$B$28*D811))</f>
        <v>190609.25179193812</v>
      </c>
      <c r="P811" s="21">
        <f>(O811+Systeme!$AA$17)/Systeme!$AA$14</f>
        <v>95.304625895969053</v>
      </c>
    </row>
    <row r="812" spans="1:16" x14ac:dyDescent="0.25">
      <c r="A812" s="4">
        <f t="shared" si="12"/>
        <v>810</v>
      </c>
      <c r="D812" s="19">
        <f>A812*0.001 *Systeme!$G$4</f>
        <v>81</v>
      </c>
      <c r="F812" s="8">
        <f>('DGL 4'!$P$3/'DGL 4'!$B$26)*(1-EXP(-'DGL 4'!$B$26*D812)) + ('DGL 4'!$P$4/'DGL 4'!$B$27)*(1-EXP(-'DGL 4'!$B$27*D812))+ ('DGL 4'!$P$5/'DGL 4'!$B$28)*(1-EXP(-'DGL 4'!$B$28*D812))</f>
        <v>-199181.68390586483</v>
      </c>
      <c r="G812" s="21">
        <f>(F812+Systeme!$C$17)/Systeme!$C$14</f>
        <v>0.40915804706758352</v>
      </c>
      <c r="I812" s="8">
        <f>('DGL 4'!$P$7/'DGL 4'!$B$26)*(1-EXP(-'DGL 4'!$B$26*D812)) + ('DGL 4'!$P$8/'DGL 4'!$B$27)*(1-EXP(-'DGL 4'!$B$27*D812))+ ('DGL 4'!$P$9/'DGL 4'!$B$28)*(1-EXP(-'DGL 4'!$B$28*D812))</f>
        <v>4381.2111797535617</v>
      </c>
      <c r="J812" s="21">
        <f>(I812+Systeme!$K$17)/Systeme!$K$14</f>
        <v>2.1906055898767809</v>
      </c>
      <c r="L812" s="8">
        <f>('DGL 4'!$P$11/'DGL 4'!$B$26)*(1-EXP(-'DGL 4'!$B$26*D812)) + ('DGL 4'!$P$12/'DGL 4'!$B$27)*(1-EXP(-'DGL 4'!$B$27*D812))+ ('DGL 4'!$P$13/'DGL 4'!$B$28)*(1-EXP(-'DGL 4'!$B$28*D812))</f>
        <v>4149.651738823537</v>
      </c>
      <c r="M812" s="21">
        <f>(L812+Systeme!$S$17)/Systeme!$S$14</f>
        <v>2.0748258694117685</v>
      </c>
      <c r="O812" s="8">
        <f>('DGL 4'!$P$15/'DGL 4'!$B$26)*(1-EXP(-'DGL 4'!$B$26*D812)) + ('DGL 4'!$P$16/'DGL 4'!$B$27)*(1-EXP(-'DGL 4'!$B$27*D812))+ ('DGL 4'!$P$17/'DGL 4'!$B$28)*(1-EXP(-'DGL 4'!$B$28*D812))</f>
        <v>190650.82098728776</v>
      </c>
      <c r="P812" s="21">
        <f>(O812+Systeme!$AA$17)/Systeme!$AA$14</f>
        <v>95.325410493643886</v>
      </c>
    </row>
    <row r="813" spans="1:16" x14ac:dyDescent="0.25">
      <c r="A813" s="4">
        <f t="shared" si="12"/>
        <v>811</v>
      </c>
      <c r="D813" s="19">
        <f>A813*0.001 *Systeme!$G$4</f>
        <v>81.100000000000009</v>
      </c>
      <c r="F813" s="8">
        <f>('DGL 4'!$P$3/'DGL 4'!$B$26)*(1-EXP(-'DGL 4'!$B$26*D813)) + ('DGL 4'!$P$4/'DGL 4'!$B$27)*(1-EXP(-'DGL 4'!$B$27*D813))+ ('DGL 4'!$P$5/'DGL 4'!$B$28)*(1-EXP(-'DGL 4'!$B$28*D813))</f>
        <v>-199185.47653985923</v>
      </c>
      <c r="G813" s="21">
        <f>(F813+Systeme!$C$17)/Systeme!$C$14</f>
        <v>0.40726173007038596</v>
      </c>
      <c r="I813" s="8">
        <f>('DGL 4'!$P$7/'DGL 4'!$B$26)*(1-EXP(-'DGL 4'!$B$26*D813)) + ('DGL 4'!$P$8/'DGL 4'!$B$27)*(1-EXP(-'DGL 4'!$B$27*D813))+ ('DGL 4'!$P$9/'DGL 4'!$B$28)*(1-EXP(-'DGL 4'!$B$28*D813))</f>
        <v>4361.8994171722152</v>
      </c>
      <c r="J813" s="21">
        <f>(I813+Systeme!$K$17)/Systeme!$K$14</f>
        <v>2.1809497085861076</v>
      </c>
      <c r="L813" s="8">
        <f>('DGL 4'!$P$11/'DGL 4'!$B$26)*(1-EXP(-'DGL 4'!$B$26*D813)) + ('DGL 4'!$P$12/'DGL 4'!$B$27)*(1-EXP(-'DGL 4'!$B$27*D813))+ ('DGL 4'!$P$13/'DGL 4'!$B$28)*(1-EXP(-'DGL 4'!$B$28*D813))</f>
        <v>4131.3701595616003</v>
      </c>
      <c r="M813" s="21">
        <f>(L813+Systeme!$S$17)/Systeme!$S$14</f>
        <v>2.0656850797808</v>
      </c>
      <c r="O813" s="8">
        <f>('DGL 4'!$P$15/'DGL 4'!$B$26)*(1-EXP(-'DGL 4'!$B$26*D813)) + ('DGL 4'!$P$16/'DGL 4'!$B$27)*(1-EXP(-'DGL 4'!$B$27*D813))+ ('DGL 4'!$P$17/'DGL 4'!$B$28)*(1-EXP(-'DGL 4'!$B$28*D813))</f>
        <v>190692.20696312544</v>
      </c>
      <c r="P813" s="21">
        <f>(O813+Systeme!$AA$17)/Systeme!$AA$14</f>
        <v>95.346103481562722</v>
      </c>
    </row>
    <row r="814" spans="1:16" x14ac:dyDescent="0.25">
      <c r="A814" s="4">
        <f t="shared" si="12"/>
        <v>812</v>
      </c>
      <c r="D814" s="19">
        <f>A814*0.001 *Systeme!$G$4</f>
        <v>81.2</v>
      </c>
      <c r="F814" s="8">
        <f>('DGL 4'!$P$3/'DGL 4'!$B$26)*(1-EXP(-'DGL 4'!$B$26*D814)) + ('DGL 4'!$P$4/'DGL 4'!$B$27)*(1-EXP(-'DGL 4'!$B$27*D814))+ ('DGL 4'!$P$5/'DGL 4'!$B$28)*(1-EXP(-'DGL 4'!$B$28*D814))</f>
        <v>-199189.25061003768</v>
      </c>
      <c r="G814" s="21">
        <f>(F814+Systeme!$C$17)/Systeme!$C$14</f>
        <v>0.40537469498116113</v>
      </c>
      <c r="I814" s="8">
        <f>('DGL 4'!$P$7/'DGL 4'!$B$26)*(1-EXP(-'DGL 4'!$B$26*D814)) + ('DGL 4'!$P$8/'DGL 4'!$B$27)*(1-EXP(-'DGL 4'!$B$27*D814))+ ('DGL 4'!$P$9/'DGL 4'!$B$28)*(1-EXP(-'DGL 4'!$B$28*D814))</f>
        <v>4342.6718793429609</v>
      </c>
      <c r="J814" s="21">
        <f>(I814+Systeme!$K$17)/Systeme!$K$14</f>
        <v>2.1713359396714806</v>
      </c>
      <c r="L814" s="8">
        <f>('DGL 4'!$P$11/'DGL 4'!$B$26)*(1-EXP(-'DGL 4'!$B$26*D814)) + ('DGL 4'!$P$12/'DGL 4'!$B$27)*(1-EXP(-'DGL 4'!$B$27*D814))+ ('DGL 4'!$P$13/'DGL 4'!$B$28)*(1-EXP(-'DGL 4'!$B$28*D814))</f>
        <v>4113.1682132082351</v>
      </c>
      <c r="M814" s="21">
        <f>(L814+Systeme!$S$17)/Systeme!$S$14</f>
        <v>2.0565841066041175</v>
      </c>
      <c r="O814" s="8">
        <f>('DGL 4'!$P$15/'DGL 4'!$B$26)*(1-EXP(-'DGL 4'!$B$26*D814)) + ('DGL 4'!$P$16/'DGL 4'!$B$27)*(1-EXP(-'DGL 4'!$B$27*D814))+ ('DGL 4'!$P$17/'DGL 4'!$B$28)*(1-EXP(-'DGL 4'!$B$28*D814))</f>
        <v>190733.41051748654</v>
      </c>
      <c r="P814" s="21">
        <f>(O814+Systeme!$AA$17)/Systeme!$AA$14</f>
        <v>95.366705258743266</v>
      </c>
    </row>
    <row r="815" spans="1:16" x14ac:dyDescent="0.25">
      <c r="A815" s="4">
        <f t="shared" si="12"/>
        <v>813</v>
      </c>
      <c r="D815" s="19">
        <f>A815*0.001 *Systeme!$G$4</f>
        <v>81.300000000000011</v>
      </c>
      <c r="F815" s="8">
        <f>('DGL 4'!$P$3/'DGL 4'!$B$26)*(1-EXP(-'DGL 4'!$B$26*D815)) + ('DGL 4'!$P$4/'DGL 4'!$B$27)*(1-EXP(-'DGL 4'!$B$27*D815))+ ('DGL 4'!$P$5/'DGL 4'!$B$28)*(1-EXP(-'DGL 4'!$B$28*D815))</f>
        <v>-199193.00621748628</v>
      </c>
      <c r="G815" s="21">
        <f>(F815+Systeme!$C$17)/Systeme!$C$14</f>
        <v>0.40349689125685834</v>
      </c>
      <c r="I815" s="8">
        <f>('DGL 4'!$P$7/'DGL 4'!$B$26)*(1-EXP(-'DGL 4'!$B$26*D815)) + ('DGL 4'!$P$8/'DGL 4'!$B$27)*(1-EXP(-'DGL 4'!$B$27*D815))+ ('DGL 4'!$P$9/'DGL 4'!$B$28)*(1-EXP(-'DGL 4'!$B$28*D815))</f>
        <v>4323.5282091963454</v>
      </c>
      <c r="J815" s="21">
        <f>(I815+Systeme!$K$17)/Systeme!$K$14</f>
        <v>2.1617641045981726</v>
      </c>
      <c r="L815" s="8">
        <f>('DGL 4'!$P$11/'DGL 4'!$B$26)*(1-EXP(-'DGL 4'!$B$26*D815)) + ('DGL 4'!$P$12/'DGL 4'!$B$27)*(1-EXP(-'DGL 4'!$B$27*D815))+ ('DGL 4'!$P$13/'DGL 4'!$B$28)*(1-EXP(-'DGL 4'!$B$28*D815))</f>
        <v>4095.045563255233</v>
      </c>
      <c r="M815" s="21">
        <f>(L815+Systeme!$S$17)/Systeme!$S$14</f>
        <v>2.0475227816276167</v>
      </c>
      <c r="O815" s="8">
        <f>('DGL 4'!$P$15/'DGL 4'!$B$26)*(1-EXP(-'DGL 4'!$B$26*D815)) + ('DGL 4'!$P$16/'DGL 4'!$B$27)*(1-EXP(-'DGL 4'!$B$27*D815))+ ('DGL 4'!$P$17/'DGL 4'!$B$28)*(1-EXP(-'DGL 4'!$B$28*D815))</f>
        <v>190774.43244503473</v>
      </c>
      <c r="P815" s="21">
        <f>(O815+Systeme!$AA$17)/Systeme!$AA$14</f>
        <v>95.387216222517367</v>
      </c>
    </row>
    <row r="816" spans="1:16" x14ac:dyDescent="0.25">
      <c r="A816" s="4">
        <f t="shared" si="12"/>
        <v>814</v>
      </c>
      <c r="D816" s="19">
        <f>A816*0.001 *Systeme!$G$4</f>
        <v>81.400000000000006</v>
      </c>
      <c r="F816" s="8">
        <f>('DGL 4'!$P$3/'DGL 4'!$B$26)*(1-EXP(-'DGL 4'!$B$26*D816)) + ('DGL 4'!$P$4/'DGL 4'!$B$27)*(1-EXP(-'DGL 4'!$B$27*D816))+ ('DGL 4'!$P$5/'DGL 4'!$B$28)*(1-EXP(-'DGL 4'!$B$28*D816))</f>
        <v>-199196.74346263983</v>
      </c>
      <c r="G816" s="21">
        <f>(F816+Systeme!$C$17)/Systeme!$C$14</f>
        <v>0.40162826868008417</v>
      </c>
      <c r="I816" s="8">
        <f>('DGL 4'!$P$7/'DGL 4'!$B$26)*(1-EXP(-'DGL 4'!$B$26*D816)) + ('DGL 4'!$P$8/'DGL 4'!$B$27)*(1-EXP(-'DGL 4'!$B$27*D816))+ ('DGL 4'!$P$9/'DGL 4'!$B$28)*(1-EXP(-'DGL 4'!$B$28*D816))</f>
        <v>4304.4680510631588</v>
      </c>
      <c r="J816" s="21">
        <f>(I816+Systeme!$K$17)/Systeme!$K$14</f>
        <v>2.1522340255315795</v>
      </c>
      <c r="L816" s="8">
        <f>('DGL 4'!$P$11/'DGL 4'!$B$26)*(1-EXP(-'DGL 4'!$B$26*D816)) + ('DGL 4'!$P$12/'DGL 4'!$B$27)*(1-EXP(-'DGL 4'!$B$27*D816))+ ('DGL 4'!$P$13/'DGL 4'!$B$28)*(1-EXP(-'DGL 4'!$B$28*D816))</f>
        <v>4077.0018745016423</v>
      </c>
      <c r="M816" s="21">
        <f>(L816+Systeme!$S$17)/Systeme!$S$14</f>
        <v>2.0385009372508209</v>
      </c>
      <c r="O816" s="8">
        <f>('DGL 4'!$P$15/'DGL 4'!$B$26)*(1-EXP(-'DGL 4'!$B$26*D816)) + ('DGL 4'!$P$16/'DGL 4'!$B$27)*(1-EXP(-'DGL 4'!$B$27*D816))+ ('DGL 4'!$P$17/'DGL 4'!$B$28)*(1-EXP(-'DGL 4'!$B$28*D816))</f>
        <v>190815.27353707506</v>
      </c>
      <c r="P816" s="21">
        <f>(O816+Systeme!$AA$17)/Systeme!$AA$14</f>
        <v>95.407636768537529</v>
      </c>
    </row>
    <row r="817" spans="1:16" x14ac:dyDescent="0.25">
      <c r="A817" s="4">
        <f t="shared" si="12"/>
        <v>815</v>
      </c>
      <c r="D817" s="19">
        <f>A817*0.001 *Systeme!$G$4</f>
        <v>81.5</v>
      </c>
      <c r="F817" s="8">
        <f>('DGL 4'!$P$3/'DGL 4'!$B$26)*(1-EXP(-'DGL 4'!$B$26*D817)) + ('DGL 4'!$P$4/'DGL 4'!$B$27)*(1-EXP(-'DGL 4'!$B$27*D817))+ ('DGL 4'!$P$5/'DGL 4'!$B$28)*(1-EXP(-'DGL 4'!$B$28*D817))</f>
        <v>-199200.46244528706</v>
      </c>
      <c r="G817" s="21">
        <f>(F817+Systeme!$C$17)/Systeme!$C$14</f>
        <v>0.39976877735646849</v>
      </c>
      <c r="I817" s="8">
        <f>('DGL 4'!$P$7/'DGL 4'!$B$26)*(1-EXP(-'DGL 4'!$B$26*D817)) + ('DGL 4'!$P$8/'DGL 4'!$B$27)*(1-EXP(-'DGL 4'!$B$27*D817))+ ('DGL 4'!$P$9/'DGL 4'!$B$28)*(1-EXP(-'DGL 4'!$B$28*D817))</f>
        <v>4285.4910506703018</v>
      </c>
      <c r="J817" s="21">
        <f>(I817+Systeme!$K$17)/Systeme!$K$14</f>
        <v>2.1427455253351511</v>
      </c>
      <c r="L817" s="8">
        <f>('DGL 4'!$P$11/'DGL 4'!$B$26)*(1-EXP(-'DGL 4'!$B$26*D817)) + ('DGL 4'!$P$12/'DGL 4'!$B$27)*(1-EXP(-'DGL 4'!$B$27*D817))+ ('DGL 4'!$P$13/'DGL 4'!$B$28)*(1-EXP(-'DGL 4'!$B$28*D817))</f>
        <v>4059.0368130498682</v>
      </c>
      <c r="M817" s="21">
        <f>(L817+Systeme!$S$17)/Systeme!$S$14</f>
        <v>2.0295184065249341</v>
      </c>
      <c r="O817" s="8">
        <f>('DGL 4'!$P$15/'DGL 4'!$B$26)*(1-EXP(-'DGL 4'!$B$26*D817)) + ('DGL 4'!$P$16/'DGL 4'!$B$27)*(1-EXP(-'DGL 4'!$B$27*D817))+ ('DGL 4'!$P$17/'DGL 4'!$B$28)*(1-EXP(-'DGL 4'!$B$28*D817))</f>
        <v>190855.93458156698</v>
      </c>
      <c r="P817" s="21">
        <f>(O817+Systeme!$AA$17)/Systeme!$AA$14</f>
        <v>95.427967290783485</v>
      </c>
    </row>
    <row r="818" spans="1:16" x14ac:dyDescent="0.25">
      <c r="A818" s="4">
        <f t="shared" si="12"/>
        <v>816</v>
      </c>
      <c r="D818" s="19">
        <f>A818*0.001 *Systeme!$G$4</f>
        <v>81.600000000000009</v>
      </c>
      <c r="F818" s="8">
        <f>('DGL 4'!$P$3/'DGL 4'!$B$26)*(1-EXP(-'DGL 4'!$B$26*D818)) + ('DGL 4'!$P$4/'DGL 4'!$B$27)*(1-EXP(-'DGL 4'!$B$27*D818))+ ('DGL 4'!$P$5/'DGL 4'!$B$28)*(1-EXP(-'DGL 4'!$B$28*D818))</f>
        <v>-199204.16326457562</v>
      </c>
      <c r="G818" s="21">
        <f>(F818+Systeme!$C$17)/Systeme!$C$14</f>
        <v>0.39791836771219097</v>
      </c>
      <c r="I818" s="8">
        <f>('DGL 4'!$P$7/'DGL 4'!$B$26)*(1-EXP(-'DGL 4'!$B$26*D818)) + ('DGL 4'!$P$8/'DGL 4'!$B$27)*(1-EXP(-'DGL 4'!$B$27*D818))+ ('DGL 4'!$P$9/'DGL 4'!$B$28)*(1-EXP(-'DGL 4'!$B$28*D818))</f>
        <v>4266.5968551364494</v>
      </c>
      <c r="J818" s="21">
        <f>(I818+Systeme!$K$17)/Systeme!$K$14</f>
        <v>2.1332984275682247</v>
      </c>
      <c r="L818" s="8">
        <f>('DGL 4'!$P$11/'DGL 4'!$B$26)*(1-EXP(-'DGL 4'!$B$26*D818)) + ('DGL 4'!$P$12/'DGL 4'!$B$27)*(1-EXP(-'DGL 4'!$B$27*D818))+ ('DGL 4'!$P$13/'DGL 4'!$B$28)*(1-EXP(-'DGL 4'!$B$28*D818))</f>
        <v>4041.1500463018892</v>
      </c>
      <c r="M818" s="21">
        <f>(L818+Systeme!$S$17)/Systeme!$S$14</f>
        <v>2.0205750231509447</v>
      </c>
      <c r="O818" s="8">
        <f>('DGL 4'!$P$15/'DGL 4'!$B$26)*(1-EXP(-'DGL 4'!$B$26*D818)) + ('DGL 4'!$P$16/'DGL 4'!$B$27)*(1-EXP(-'DGL 4'!$B$27*D818))+ ('DGL 4'!$P$17/'DGL 4'!$B$28)*(1-EXP(-'DGL 4'!$B$28*D818))</f>
        <v>190896.41636313731</v>
      </c>
      <c r="P818" s="21">
        <f>(O818+Systeme!$AA$17)/Systeme!$AA$14</f>
        <v>95.44820818156866</v>
      </c>
    </row>
    <row r="819" spans="1:16" x14ac:dyDescent="0.25">
      <c r="A819" s="4">
        <f t="shared" si="12"/>
        <v>817</v>
      </c>
      <c r="D819" s="19">
        <f>A819*0.001 *Systeme!$G$4</f>
        <v>81.7</v>
      </c>
      <c r="F819" s="8">
        <f>('DGL 4'!$P$3/'DGL 4'!$B$26)*(1-EXP(-'DGL 4'!$B$26*D819)) + ('DGL 4'!$P$4/'DGL 4'!$B$27)*(1-EXP(-'DGL 4'!$B$27*D819))+ ('DGL 4'!$P$5/'DGL 4'!$B$28)*(1-EXP(-'DGL 4'!$B$28*D819))</f>
        <v>-199207.8460190169</v>
      </c>
      <c r="G819" s="21">
        <f>(F819+Systeme!$C$17)/Systeme!$C$14</f>
        <v>0.39607699049155054</v>
      </c>
      <c r="I819" s="8">
        <f>('DGL 4'!$P$7/'DGL 4'!$B$26)*(1-EXP(-'DGL 4'!$B$26*D819)) + ('DGL 4'!$P$8/'DGL 4'!$B$27)*(1-EXP(-'DGL 4'!$B$27*D819))+ ('DGL 4'!$P$9/'DGL 4'!$B$28)*(1-EXP(-'DGL 4'!$B$28*D819))</f>
        <v>4247.7851129678893</v>
      </c>
      <c r="J819" s="21">
        <f>(I819+Systeme!$K$17)/Systeme!$K$14</f>
        <v>2.1238925564839448</v>
      </c>
      <c r="L819" s="8">
        <f>('DGL 4'!$P$11/'DGL 4'!$B$26)*(1-EXP(-'DGL 4'!$B$26*D819)) + ('DGL 4'!$P$12/'DGL 4'!$B$27)*(1-EXP(-'DGL 4'!$B$27*D819))+ ('DGL 4'!$P$13/'DGL 4'!$B$28)*(1-EXP(-'DGL 4'!$B$28*D819))</f>
        <v>4023.341242955561</v>
      </c>
      <c r="M819" s="21">
        <f>(L819+Systeme!$S$17)/Systeme!$S$14</f>
        <v>2.0116706214777804</v>
      </c>
      <c r="O819" s="8">
        <f>('DGL 4'!$P$15/'DGL 4'!$B$26)*(1-EXP(-'DGL 4'!$B$26*D819)) + ('DGL 4'!$P$16/'DGL 4'!$B$27)*(1-EXP(-'DGL 4'!$B$27*D819))+ ('DGL 4'!$P$17/'DGL 4'!$B$28)*(1-EXP(-'DGL 4'!$B$28*D819))</f>
        <v>190936.71966309354</v>
      </c>
      <c r="P819" s="21">
        <f>(O819+Systeme!$AA$17)/Systeme!$AA$14</f>
        <v>95.468359831546763</v>
      </c>
    </row>
    <row r="820" spans="1:16" x14ac:dyDescent="0.25">
      <c r="A820" s="4">
        <f t="shared" si="12"/>
        <v>818</v>
      </c>
      <c r="D820" s="19">
        <f>A820*0.001 *Systeme!$G$4</f>
        <v>81.800000000000011</v>
      </c>
      <c r="F820" s="8">
        <f>('DGL 4'!$P$3/'DGL 4'!$B$26)*(1-EXP(-'DGL 4'!$B$26*D820)) + ('DGL 4'!$P$4/'DGL 4'!$B$27)*(1-EXP(-'DGL 4'!$B$27*D820))+ ('DGL 4'!$P$5/'DGL 4'!$B$28)*(1-EXP(-'DGL 4'!$B$28*D820))</f>
        <v>-199211.51080649139</v>
      </c>
      <c r="G820" s="21">
        <f>(F820+Systeme!$C$17)/Systeme!$C$14</f>
        <v>0.39424459675430262</v>
      </c>
      <c r="I820" s="8">
        <f>('DGL 4'!$P$7/'DGL 4'!$B$26)*(1-EXP(-'DGL 4'!$B$26*D820)) + ('DGL 4'!$P$8/'DGL 4'!$B$27)*(1-EXP(-'DGL 4'!$B$27*D820))+ ('DGL 4'!$P$9/'DGL 4'!$B$28)*(1-EXP(-'DGL 4'!$B$28*D820))</f>
        <v>4229.0554740544467</v>
      </c>
      <c r="J820" s="21">
        <f>(I820+Systeme!$K$17)/Systeme!$K$14</f>
        <v>2.1145277370272235</v>
      </c>
      <c r="L820" s="8">
        <f>('DGL 4'!$P$11/'DGL 4'!$B$26)*(1-EXP(-'DGL 4'!$B$26*D820)) + ('DGL 4'!$P$12/'DGL 4'!$B$27)*(1-EXP(-'DGL 4'!$B$27*D820))+ ('DGL 4'!$P$13/'DGL 4'!$B$28)*(1-EXP(-'DGL 4'!$B$28*D820))</f>
        <v>4005.6100730008038</v>
      </c>
      <c r="M820" s="21">
        <f>(L820+Systeme!$S$17)/Systeme!$S$14</f>
        <v>2.0028050365004018</v>
      </c>
      <c r="O820" s="8">
        <f>('DGL 4'!$P$15/'DGL 4'!$B$26)*(1-EXP(-'DGL 4'!$B$26*D820)) + ('DGL 4'!$P$16/'DGL 4'!$B$27)*(1-EXP(-'DGL 4'!$B$27*D820))+ ('DGL 4'!$P$17/'DGL 4'!$B$28)*(1-EXP(-'DGL 4'!$B$28*D820))</f>
        <v>190976.8452594362</v>
      </c>
      <c r="P820" s="21">
        <f>(O820+Systeme!$AA$17)/Systeme!$AA$14</f>
        <v>95.488422629718102</v>
      </c>
    </row>
    <row r="821" spans="1:16" x14ac:dyDescent="0.25">
      <c r="A821" s="4">
        <f t="shared" si="12"/>
        <v>819</v>
      </c>
      <c r="D821" s="19">
        <f>A821*0.001 *Systeme!$G$4</f>
        <v>81.900000000000006</v>
      </c>
      <c r="F821" s="8">
        <f>('DGL 4'!$P$3/'DGL 4'!$B$26)*(1-EXP(-'DGL 4'!$B$26*D821)) + ('DGL 4'!$P$4/'DGL 4'!$B$27)*(1-EXP(-'DGL 4'!$B$27*D821))+ ('DGL 4'!$P$5/'DGL 4'!$B$28)*(1-EXP(-'DGL 4'!$B$28*D821))</f>
        <v>-199215.15772425313</v>
      </c>
      <c r="G821" s="21">
        <f>(F821+Systeme!$C$17)/Systeme!$C$14</f>
        <v>0.39242113787343258</v>
      </c>
      <c r="I821" s="8">
        <f>('DGL 4'!$P$7/'DGL 4'!$B$26)*(1-EXP(-'DGL 4'!$B$26*D821)) + ('DGL 4'!$P$8/'DGL 4'!$B$27)*(1-EXP(-'DGL 4'!$B$27*D821))+ ('DGL 4'!$P$9/'DGL 4'!$B$28)*(1-EXP(-'DGL 4'!$B$28*D821))</f>
        <v>4210.4075896649738</v>
      </c>
      <c r="J821" s="21">
        <f>(I821+Systeme!$K$17)/Systeme!$K$14</f>
        <v>2.1052037948324869</v>
      </c>
      <c r="L821" s="8">
        <f>('DGL 4'!$P$11/'DGL 4'!$B$26)*(1-EXP(-'DGL 4'!$B$26*D821)) + ('DGL 4'!$P$12/'DGL 4'!$B$27)*(1-EXP(-'DGL 4'!$B$27*D821))+ ('DGL 4'!$P$13/'DGL 4'!$B$28)*(1-EXP(-'DGL 4'!$B$28*D821))</f>
        <v>3987.9562077157316</v>
      </c>
      <c r="M821" s="21">
        <f>(L821+Systeme!$S$17)/Systeme!$S$14</f>
        <v>1.9939781038578659</v>
      </c>
      <c r="O821" s="8">
        <f>('DGL 4'!$P$15/'DGL 4'!$B$26)*(1-EXP(-'DGL 4'!$B$26*D821)) + ('DGL 4'!$P$16/'DGL 4'!$B$27)*(1-EXP(-'DGL 4'!$B$27*D821))+ ('DGL 4'!$P$17/'DGL 4'!$B$28)*(1-EXP(-'DGL 4'!$B$28*D821))</f>
        <v>191016.79392687249</v>
      </c>
      <c r="P821" s="21">
        <f>(O821+Systeme!$AA$17)/Systeme!$AA$14</f>
        <v>95.50839696343624</v>
      </c>
    </row>
    <row r="822" spans="1:16" x14ac:dyDescent="0.25">
      <c r="A822" s="4">
        <f t="shared" si="12"/>
        <v>820</v>
      </c>
      <c r="D822" s="19">
        <f>A822*0.001 *Systeme!$G$4</f>
        <v>82</v>
      </c>
      <c r="F822" s="8">
        <f>('DGL 4'!$P$3/'DGL 4'!$B$26)*(1-EXP(-'DGL 4'!$B$26*D822)) + ('DGL 4'!$P$4/'DGL 4'!$B$27)*(1-EXP(-'DGL 4'!$B$27*D822))+ ('DGL 4'!$P$5/'DGL 4'!$B$28)*(1-EXP(-'DGL 4'!$B$28*D822))</f>
        <v>-199218.78686893484</v>
      </c>
      <c r="G822" s="21">
        <f>(F822+Systeme!$C$17)/Systeme!$C$14</f>
        <v>0.39060656553258011</v>
      </c>
      <c r="I822" s="8">
        <f>('DGL 4'!$P$7/'DGL 4'!$B$26)*(1-EXP(-'DGL 4'!$B$26*D822)) + ('DGL 4'!$P$8/'DGL 4'!$B$27)*(1-EXP(-'DGL 4'!$B$27*D822))+ ('DGL 4'!$P$9/'DGL 4'!$B$28)*(1-EXP(-'DGL 4'!$B$28*D822))</f>
        <v>4191.8411124435661</v>
      </c>
      <c r="J822" s="21">
        <f>(I822+Systeme!$K$17)/Systeme!$K$14</f>
        <v>2.0959205562217829</v>
      </c>
      <c r="L822" s="8">
        <f>('DGL 4'!$P$11/'DGL 4'!$B$26)*(1-EXP(-'DGL 4'!$B$26*D822)) + ('DGL 4'!$P$12/'DGL 4'!$B$27)*(1-EXP(-'DGL 4'!$B$27*D822))+ ('DGL 4'!$P$13/'DGL 4'!$B$28)*(1-EXP(-'DGL 4'!$B$28*D822))</f>
        <v>3970.3793196630431</v>
      </c>
      <c r="M822" s="21">
        <f>(L822+Systeme!$S$17)/Systeme!$S$14</f>
        <v>1.9851896598315215</v>
      </c>
      <c r="O822" s="8">
        <f>('DGL 4'!$P$15/'DGL 4'!$B$26)*(1-EXP(-'DGL 4'!$B$26*D822)) + ('DGL 4'!$P$16/'DGL 4'!$B$27)*(1-EXP(-'DGL 4'!$B$27*D822))+ ('DGL 4'!$P$17/'DGL 4'!$B$28)*(1-EXP(-'DGL 4'!$B$28*D822))</f>
        <v>191056.56643682829</v>
      </c>
      <c r="P822" s="21">
        <f>(O822+Systeme!$AA$17)/Systeme!$AA$14</f>
        <v>95.528283218414145</v>
      </c>
    </row>
    <row r="823" spans="1:16" x14ac:dyDescent="0.25">
      <c r="A823" s="4">
        <f t="shared" si="12"/>
        <v>821</v>
      </c>
      <c r="D823" s="19">
        <f>A823*0.001 *Systeme!$G$4</f>
        <v>82.100000000000009</v>
      </c>
      <c r="F823" s="8">
        <f>('DGL 4'!$P$3/'DGL 4'!$B$26)*(1-EXP(-'DGL 4'!$B$26*D823)) + ('DGL 4'!$P$4/'DGL 4'!$B$27)*(1-EXP(-'DGL 4'!$B$27*D823))+ ('DGL 4'!$P$5/'DGL 4'!$B$28)*(1-EXP(-'DGL 4'!$B$28*D823))</f>
        <v>-199222.39833655264</v>
      </c>
      <c r="G823" s="21">
        <f>(F823+Systeme!$C$17)/Systeme!$C$14</f>
        <v>0.38880083172368179</v>
      </c>
      <c r="I823" s="8">
        <f>('DGL 4'!$P$7/'DGL 4'!$B$26)*(1-EXP(-'DGL 4'!$B$26*D823)) + ('DGL 4'!$P$8/'DGL 4'!$B$27)*(1-EXP(-'DGL 4'!$B$27*D823))+ ('DGL 4'!$P$9/'DGL 4'!$B$28)*(1-EXP(-'DGL 4'!$B$28*D823))</f>
        <v>4173.3556964049058</v>
      </c>
      <c r="J823" s="21">
        <f>(I823+Systeme!$K$17)/Systeme!$K$14</f>
        <v>2.0866778482024531</v>
      </c>
      <c r="L823" s="8">
        <f>('DGL 4'!$P$11/'DGL 4'!$B$26)*(1-EXP(-'DGL 4'!$B$26*D823)) + ('DGL 4'!$P$12/'DGL 4'!$B$27)*(1-EXP(-'DGL 4'!$B$27*D823))+ ('DGL 4'!$P$13/'DGL 4'!$B$28)*(1-EXP(-'DGL 4'!$B$28*D823))</f>
        <v>3952.8790826860641</v>
      </c>
      <c r="M823" s="21">
        <f>(L823+Systeme!$S$17)/Systeme!$S$14</f>
        <v>1.976439541343032</v>
      </c>
      <c r="O823" s="8">
        <f>('DGL 4'!$P$15/'DGL 4'!$B$26)*(1-EXP(-'DGL 4'!$B$26*D823)) + ('DGL 4'!$P$16/'DGL 4'!$B$27)*(1-EXP(-'DGL 4'!$B$27*D823))+ ('DGL 4'!$P$17/'DGL 4'!$B$28)*(1-EXP(-'DGL 4'!$B$28*D823))</f>
        <v>191096.16355746175</v>
      </c>
      <c r="P823" s="21">
        <f>(O823+Systeme!$AA$17)/Systeme!$AA$14</f>
        <v>95.548081778730875</v>
      </c>
    </row>
    <row r="824" spans="1:16" x14ac:dyDescent="0.25">
      <c r="A824" s="4">
        <f t="shared" si="12"/>
        <v>822</v>
      </c>
      <c r="D824" s="19">
        <f>A824*0.001 *Systeme!$G$4</f>
        <v>82.2</v>
      </c>
      <c r="F824" s="8">
        <f>('DGL 4'!$P$3/'DGL 4'!$B$26)*(1-EXP(-'DGL 4'!$B$26*D824)) + ('DGL 4'!$P$4/'DGL 4'!$B$27)*(1-EXP(-'DGL 4'!$B$27*D824))+ ('DGL 4'!$P$5/'DGL 4'!$B$28)*(1-EXP(-'DGL 4'!$B$28*D824))</f>
        <v>-199225.99222251092</v>
      </c>
      <c r="G824" s="21">
        <f>(F824+Systeme!$C$17)/Systeme!$C$14</f>
        <v>0.38700388874454072</v>
      </c>
      <c r="I824" s="8">
        <f>('DGL 4'!$P$7/'DGL 4'!$B$26)*(1-EXP(-'DGL 4'!$B$26*D824)) + ('DGL 4'!$P$8/'DGL 4'!$B$27)*(1-EXP(-'DGL 4'!$B$27*D824))+ ('DGL 4'!$P$9/'DGL 4'!$B$28)*(1-EXP(-'DGL 4'!$B$28*D824))</f>
        <v>4154.9509969303326</v>
      </c>
      <c r="J824" s="21">
        <f>(I824+Systeme!$K$17)/Systeme!$K$14</f>
        <v>2.0774754984651662</v>
      </c>
      <c r="L824" s="8">
        <f>('DGL 4'!$P$11/'DGL 4'!$B$26)*(1-EXP(-'DGL 4'!$B$26*D824)) + ('DGL 4'!$P$12/'DGL 4'!$B$27)*(1-EXP(-'DGL 4'!$B$27*D824))+ ('DGL 4'!$P$13/'DGL 4'!$B$28)*(1-EXP(-'DGL 4'!$B$28*D824))</f>
        <v>3935.4551719049923</v>
      </c>
      <c r="M824" s="21">
        <f>(L824+Systeme!$S$17)/Systeme!$S$14</f>
        <v>1.9677275859524961</v>
      </c>
      <c r="O824" s="8">
        <f>('DGL 4'!$P$15/'DGL 4'!$B$26)*(1-EXP(-'DGL 4'!$B$26*D824)) + ('DGL 4'!$P$16/'DGL 4'!$B$27)*(1-EXP(-'DGL 4'!$B$27*D824))+ ('DGL 4'!$P$17/'DGL 4'!$B$28)*(1-EXP(-'DGL 4'!$B$28*D824))</f>
        <v>191135.58605367565</v>
      </c>
      <c r="P824" s="21">
        <f>(O824+Systeme!$AA$17)/Systeme!$AA$14</f>
        <v>95.567793026837819</v>
      </c>
    </row>
    <row r="825" spans="1:16" x14ac:dyDescent="0.25">
      <c r="A825" s="4">
        <f t="shared" si="12"/>
        <v>823</v>
      </c>
      <c r="D825" s="19">
        <f>A825*0.001 *Systeme!$G$4</f>
        <v>82.300000000000011</v>
      </c>
      <c r="F825" s="8">
        <f>('DGL 4'!$P$3/'DGL 4'!$B$26)*(1-EXP(-'DGL 4'!$B$26*D825)) + ('DGL 4'!$P$4/'DGL 4'!$B$27)*(1-EXP(-'DGL 4'!$B$27*D825))+ ('DGL 4'!$P$5/'DGL 4'!$B$28)*(1-EXP(-'DGL 4'!$B$28*D825))</f>
        <v>-199229.56862160697</v>
      </c>
      <c r="G825" s="21">
        <f>(F825+Systeme!$C$17)/Systeme!$C$14</f>
        <v>0.38521568919651328</v>
      </c>
      <c r="I825" s="8">
        <f>('DGL 4'!$P$7/'DGL 4'!$B$26)*(1-EXP(-'DGL 4'!$B$26*D825)) + ('DGL 4'!$P$8/'DGL 4'!$B$27)*(1-EXP(-'DGL 4'!$B$27*D825))+ ('DGL 4'!$P$9/'DGL 4'!$B$28)*(1-EXP(-'DGL 4'!$B$28*D825))</f>
        <v>4136.6266707636241</v>
      </c>
      <c r="J825" s="21">
        <f>(I825+Systeme!$K$17)/Systeme!$K$14</f>
        <v>2.0683133353818119</v>
      </c>
      <c r="L825" s="8">
        <f>('DGL 4'!$P$11/'DGL 4'!$B$26)*(1-EXP(-'DGL 4'!$B$26*D825)) + ('DGL 4'!$P$12/'DGL 4'!$B$27)*(1-EXP(-'DGL 4'!$B$27*D825))+ ('DGL 4'!$P$13/'DGL 4'!$B$28)*(1-EXP(-'DGL 4'!$B$28*D825))</f>
        <v>3918.1072637131438</v>
      </c>
      <c r="M825" s="21">
        <f>(L825+Systeme!$S$17)/Systeme!$S$14</f>
        <v>1.9590536318565719</v>
      </c>
      <c r="O825" s="8">
        <f>('DGL 4'!$P$15/'DGL 4'!$B$26)*(1-EXP(-'DGL 4'!$B$26*D825)) + ('DGL 4'!$P$16/'DGL 4'!$B$27)*(1-EXP(-'DGL 4'!$B$27*D825))+ ('DGL 4'!$P$17/'DGL 4'!$B$28)*(1-EXP(-'DGL 4'!$B$28*D825))</f>
        <v>191174.83468713026</v>
      </c>
      <c r="P825" s="21">
        <f>(O825+Systeme!$AA$17)/Systeme!$AA$14</f>
        <v>95.587417343565136</v>
      </c>
    </row>
    <row r="826" spans="1:16" x14ac:dyDescent="0.25">
      <c r="A826" s="4">
        <f t="shared" si="12"/>
        <v>824</v>
      </c>
      <c r="D826" s="19">
        <f>A826*0.001 *Systeme!$G$4</f>
        <v>82.4</v>
      </c>
      <c r="F826" s="8">
        <f>('DGL 4'!$P$3/'DGL 4'!$B$26)*(1-EXP(-'DGL 4'!$B$26*D826)) + ('DGL 4'!$P$4/'DGL 4'!$B$27)*(1-EXP(-'DGL 4'!$B$27*D826))+ ('DGL 4'!$P$5/'DGL 4'!$B$28)*(1-EXP(-'DGL 4'!$B$28*D826))</f>
        <v>-199233.12762803561</v>
      </c>
      <c r="G826" s="21">
        <f>(F826+Systeme!$C$17)/Systeme!$C$14</f>
        <v>0.38343618598219475</v>
      </c>
      <c r="I826" s="8">
        <f>('DGL 4'!$P$7/'DGL 4'!$B$26)*(1-EXP(-'DGL 4'!$B$26*D826)) + ('DGL 4'!$P$8/'DGL 4'!$B$27)*(1-EXP(-'DGL 4'!$B$27*D826))+ ('DGL 4'!$P$9/'DGL 4'!$B$28)*(1-EXP(-'DGL 4'!$B$28*D826))</f>
        <v>4118.3823760064552</v>
      </c>
      <c r="J826" s="21">
        <f>(I826+Systeme!$K$17)/Systeme!$K$14</f>
        <v>2.0591911880032274</v>
      </c>
      <c r="L826" s="8">
        <f>('DGL 4'!$P$11/'DGL 4'!$B$26)*(1-EXP(-'DGL 4'!$B$26*D826)) + ('DGL 4'!$P$12/'DGL 4'!$B$27)*(1-EXP(-'DGL 4'!$B$27*D826))+ ('DGL 4'!$P$13/'DGL 4'!$B$28)*(1-EXP(-'DGL 4'!$B$28*D826))</f>
        <v>3900.8350357731397</v>
      </c>
      <c r="M826" s="21">
        <f>(L826+Systeme!$S$17)/Systeme!$S$14</f>
        <v>1.9504175178865699</v>
      </c>
      <c r="O826" s="8">
        <f>('DGL 4'!$P$15/'DGL 4'!$B$26)*(1-EXP(-'DGL 4'!$B$26*D826)) + ('DGL 4'!$P$16/'DGL 4'!$B$27)*(1-EXP(-'DGL 4'!$B$27*D826))+ ('DGL 4'!$P$17/'DGL 4'!$B$28)*(1-EXP(-'DGL 4'!$B$28*D826))</f>
        <v>191213.9102162561</v>
      </c>
      <c r="P826" s="21">
        <f>(O826+Systeme!$AA$17)/Systeme!$AA$14</f>
        <v>95.606955108128048</v>
      </c>
    </row>
    <row r="827" spans="1:16" x14ac:dyDescent="0.25">
      <c r="A827" s="4">
        <f t="shared" si="12"/>
        <v>825</v>
      </c>
      <c r="D827" s="19">
        <f>A827*0.001 *Systeme!$G$4</f>
        <v>82.5</v>
      </c>
      <c r="F827" s="8">
        <f>('DGL 4'!$P$3/'DGL 4'!$B$26)*(1-EXP(-'DGL 4'!$B$26*D827)) + ('DGL 4'!$P$4/'DGL 4'!$B$27)*(1-EXP(-'DGL 4'!$B$27*D827))+ ('DGL 4'!$P$5/'DGL 4'!$B$28)*(1-EXP(-'DGL 4'!$B$28*D827))</f>
        <v>-199236.66933539411</v>
      </c>
      <c r="G827" s="21">
        <f>(F827+Systeme!$C$17)/Systeme!$C$14</f>
        <v>0.38166533230294591</v>
      </c>
      <c r="I827" s="8">
        <f>('DGL 4'!$P$7/'DGL 4'!$B$26)*(1-EXP(-'DGL 4'!$B$26*D827)) + ('DGL 4'!$P$8/'DGL 4'!$B$27)*(1-EXP(-'DGL 4'!$B$27*D827))+ ('DGL 4'!$P$9/'DGL 4'!$B$28)*(1-EXP(-'DGL 4'!$B$28*D827))</f>
        <v>4100.2177721146727</v>
      </c>
      <c r="J827" s="21">
        <f>(I827+Systeme!$K$17)/Systeme!$K$14</f>
        <v>2.0501088860573362</v>
      </c>
      <c r="L827" s="8">
        <f>('DGL 4'!$P$11/'DGL 4'!$B$26)*(1-EXP(-'DGL 4'!$B$26*D827)) + ('DGL 4'!$P$12/'DGL 4'!$B$27)*(1-EXP(-'DGL 4'!$B$27*D827))+ ('DGL 4'!$P$13/'DGL 4'!$B$28)*(1-EXP(-'DGL 4'!$B$28*D827))</f>
        <v>3883.6381670129485</v>
      </c>
      <c r="M827" s="21">
        <f>(L827+Systeme!$S$17)/Systeme!$S$14</f>
        <v>1.9418190835064744</v>
      </c>
      <c r="O827" s="8">
        <f>('DGL 4'!$P$15/'DGL 4'!$B$26)*(1-EXP(-'DGL 4'!$B$26*D827)) + ('DGL 4'!$P$16/'DGL 4'!$B$27)*(1-EXP(-'DGL 4'!$B$27*D827))+ ('DGL 4'!$P$17/'DGL 4'!$B$28)*(1-EXP(-'DGL 4'!$B$28*D827))</f>
        <v>191252.81339626652</v>
      </c>
      <c r="P827" s="21">
        <f>(O827+Systeme!$AA$17)/Systeme!$AA$14</f>
        <v>95.626406698133252</v>
      </c>
    </row>
    <row r="828" spans="1:16" x14ac:dyDescent="0.25">
      <c r="A828" s="4">
        <f t="shared" si="12"/>
        <v>826</v>
      </c>
      <c r="D828" s="19">
        <f>A828*0.001 *Systeme!$G$4</f>
        <v>82.600000000000009</v>
      </c>
      <c r="F828" s="8">
        <f>('DGL 4'!$P$3/'DGL 4'!$B$26)*(1-EXP(-'DGL 4'!$B$26*D828)) + ('DGL 4'!$P$4/'DGL 4'!$B$27)*(1-EXP(-'DGL 4'!$B$27*D828))+ ('DGL 4'!$P$5/'DGL 4'!$B$28)*(1-EXP(-'DGL 4'!$B$28*D828))</f>
        <v>-199240.19383668646</v>
      </c>
      <c r="G828" s="21">
        <f>(F828+Systeme!$C$17)/Systeme!$C$14</f>
        <v>0.37990308165676834</v>
      </c>
      <c r="I828" s="8">
        <f>('DGL 4'!$P$7/'DGL 4'!$B$26)*(1-EXP(-'DGL 4'!$B$26*D828)) + ('DGL 4'!$P$8/'DGL 4'!$B$27)*(1-EXP(-'DGL 4'!$B$27*D828))+ ('DGL 4'!$P$9/'DGL 4'!$B$28)*(1-EXP(-'DGL 4'!$B$28*D828))</f>
        <v>4082.1325198936684</v>
      </c>
      <c r="J828" s="21">
        <f>(I828+Systeme!$K$17)/Systeme!$K$14</f>
        <v>2.0410662599468341</v>
      </c>
      <c r="L828" s="8">
        <f>('DGL 4'!$P$11/'DGL 4'!$B$26)*(1-EXP(-'DGL 4'!$B$26*D828)) + ('DGL 4'!$P$12/'DGL 4'!$B$27)*(1-EXP(-'DGL 4'!$B$27*D828))+ ('DGL 4'!$P$13/'DGL 4'!$B$28)*(1-EXP(-'DGL 4'!$B$28*D828))</f>
        <v>3866.5163376223645</v>
      </c>
      <c r="M828" s="21">
        <f>(L828+Systeme!$S$17)/Systeme!$S$14</f>
        <v>1.9332581688111823</v>
      </c>
      <c r="O828" s="8">
        <f>('DGL 4'!$P$15/'DGL 4'!$B$26)*(1-EXP(-'DGL 4'!$B$26*D828)) + ('DGL 4'!$P$16/'DGL 4'!$B$27)*(1-EXP(-'DGL 4'!$B$27*D828))+ ('DGL 4'!$P$17/'DGL 4'!$B$28)*(1-EXP(-'DGL 4'!$B$28*D828))</f>
        <v>191291.54497917046</v>
      </c>
      <c r="P828" s="21">
        <f>(O828+Systeme!$AA$17)/Systeme!$AA$14</f>
        <v>95.645772489585227</v>
      </c>
    </row>
    <row r="829" spans="1:16" x14ac:dyDescent="0.25">
      <c r="A829" s="4">
        <f t="shared" si="12"/>
        <v>827</v>
      </c>
      <c r="D829" s="19">
        <f>A829*0.001 *Systeme!$G$4</f>
        <v>82.7</v>
      </c>
      <c r="F829" s="8">
        <f>('DGL 4'!$P$3/'DGL 4'!$B$26)*(1-EXP(-'DGL 4'!$B$26*D829)) + ('DGL 4'!$P$4/'DGL 4'!$B$27)*(1-EXP(-'DGL 4'!$B$27*D829))+ ('DGL 4'!$P$5/'DGL 4'!$B$28)*(1-EXP(-'DGL 4'!$B$28*D829))</f>
        <v>-199243.70122432811</v>
      </c>
      <c r="G829" s="21">
        <f>(F829+Systeme!$C$17)/Systeme!$C$14</f>
        <v>0.37814938783594698</v>
      </c>
      <c r="I829" s="8">
        <f>('DGL 4'!$P$7/'DGL 4'!$B$26)*(1-EXP(-'DGL 4'!$B$26*D829)) + ('DGL 4'!$P$8/'DGL 4'!$B$27)*(1-EXP(-'DGL 4'!$B$27*D829))+ ('DGL 4'!$P$9/'DGL 4'!$B$28)*(1-EXP(-'DGL 4'!$B$28*D829))</f>
        <v>4064.1262814943329</v>
      </c>
      <c r="J829" s="21">
        <f>(I829+Systeme!$K$17)/Systeme!$K$14</f>
        <v>2.0320631407471663</v>
      </c>
      <c r="L829" s="8">
        <f>('DGL 4'!$P$11/'DGL 4'!$B$26)*(1-EXP(-'DGL 4'!$B$26*D829)) + ('DGL 4'!$P$12/'DGL 4'!$B$27)*(1-EXP(-'DGL 4'!$B$27*D829))+ ('DGL 4'!$P$13/'DGL 4'!$B$28)*(1-EXP(-'DGL 4'!$B$28*D829))</f>
        <v>3849.4692290488747</v>
      </c>
      <c r="M829" s="21">
        <f>(L829+Systeme!$S$17)/Systeme!$S$14</f>
        <v>1.9247346145244373</v>
      </c>
      <c r="O829" s="8">
        <f>('DGL 4'!$P$15/'DGL 4'!$B$26)*(1-EXP(-'DGL 4'!$B$26*D829)) + ('DGL 4'!$P$16/'DGL 4'!$B$27)*(1-EXP(-'DGL 4'!$B$27*D829))+ ('DGL 4'!$P$17/'DGL 4'!$B$28)*(1-EXP(-'DGL 4'!$B$28*D829))</f>
        <v>191330.10571378496</v>
      </c>
      <c r="P829" s="21">
        <f>(O829+Systeme!$AA$17)/Systeme!$AA$14</f>
        <v>95.665052856892473</v>
      </c>
    </row>
    <row r="830" spans="1:16" x14ac:dyDescent="0.25">
      <c r="A830" s="4">
        <f t="shared" si="12"/>
        <v>828</v>
      </c>
      <c r="D830" s="19">
        <f>A830*0.001 *Systeme!$G$4</f>
        <v>82.800000000000011</v>
      </c>
      <c r="F830" s="8">
        <f>('DGL 4'!$P$3/'DGL 4'!$B$26)*(1-EXP(-'DGL 4'!$B$26*D830)) + ('DGL 4'!$P$4/'DGL 4'!$B$27)*(1-EXP(-'DGL 4'!$B$27*D830))+ ('DGL 4'!$P$5/'DGL 4'!$B$28)*(1-EXP(-'DGL 4'!$B$28*D830))</f>
        <v>-199247.1915901505</v>
      </c>
      <c r="G830" s="21">
        <f>(F830+Systeme!$C$17)/Systeme!$C$14</f>
        <v>0.37640420492475096</v>
      </c>
      <c r="I830" s="8">
        <f>('DGL 4'!$P$7/'DGL 4'!$B$26)*(1-EXP(-'DGL 4'!$B$26*D830)) + ('DGL 4'!$P$8/'DGL 4'!$B$27)*(1-EXP(-'DGL 4'!$B$27*D830))+ ('DGL 4'!$P$9/'DGL 4'!$B$28)*(1-EXP(-'DGL 4'!$B$28*D830))</f>
        <v>4046.1987204088364</v>
      </c>
      <c r="J830" s="21">
        <f>(I830+Systeme!$K$17)/Systeme!$K$14</f>
        <v>2.0230993602044181</v>
      </c>
      <c r="L830" s="8">
        <f>('DGL 4'!$P$11/'DGL 4'!$B$26)*(1-EXP(-'DGL 4'!$B$26*D830)) + ('DGL 4'!$P$12/'DGL 4'!$B$27)*(1-EXP(-'DGL 4'!$B$27*D830))+ ('DGL 4'!$P$13/'DGL 4'!$B$28)*(1-EXP(-'DGL 4'!$B$28*D830))</f>
        <v>3832.4965239941084</v>
      </c>
      <c r="M830" s="21">
        <f>(L830+Systeme!$S$17)/Systeme!$S$14</f>
        <v>1.9162482619970542</v>
      </c>
      <c r="O830" s="8">
        <f>('DGL 4'!$P$15/'DGL 4'!$B$26)*(1-EXP(-'DGL 4'!$B$26*D830)) + ('DGL 4'!$P$16/'DGL 4'!$B$27)*(1-EXP(-'DGL 4'!$B$27*D830))+ ('DGL 4'!$P$17/'DGL 4'!$B$28)*(1-EXP(-'DGL 4'!$B$28*D830))</f>
        <v>191368.49634574755</v>
      </c>
      <c r="P830" s="21">
        <f>(O830+Systeme!$AA$17)/Systeme!$AA$14</f>
        <v>95.684248172873779</v>
      </c>
    </row>
    <row r="831" spans="1:16" x14ac:dyDescent="0.25">
      <c r="A831" s="4">
        <f t="shared" si="12"/>
        <v>829</v>
      </c>
      <c r="D831" s="19">
        <f>A831*0.001 *Systeme!$G$4</f>
        <v>82.9</v>
      </c>
      <c r="F831" s="8">
        <f>('DGL 4'!$P$3/'DGL 4'!$B$26)*(1-EXP(-'DGL 4'!$B$26*D831)) + ('DGL 4'!$P$4/'DGL 4'!$B$27)*(1-EXP(-'DGL 4'!$B$27*D831))+ ('DGL 4'!$P$5/'DGL 4'!$B$28)*(1-EXP(-'DGL 4'!$B$28*D831))</f>
        <v>-199250.66502540541</v>
      </c>
      <c r="G831" s="21">
        <f>(F831+Systeme!$C$17)/Systeme!$C$14</f>
        <v>0.37466748729729443</v>
      </c>
      <c r="I831" s="8">
        <f>('DGL 4'!$P$7/'DGL 4'!$B$26)*(1-EXP(-'DGL 4'!$B$26*D831)) + ('DGL 4'!$P$8/'DGL 4'!$B$27)*(1-EXP(-'DGL 4'!$B$27*D831))+ ('DGL 4'!$P$9/'DGL 4'!$B$28)*(1-EXP(-'DGL 4'!$B$28*D831))</f>
        <v>4028.3495014663495</v>
      </c>
      <c r="J831" s="21">
        <f>(I831+Systeme!$K$17)/Systeme!$K$14</f>
        <v>2.0141747507331749</v>
      </c>
      <c r="L831" s="8">
        <f>('DGL 4'!$P$11/'DGL 4'!$B$26)*(1-EXP(-'DGL 4'!$B$26*D831)) + ('DGL 4'!$P$12/'DGL 4'!$B$27)*(1-EXP(-'DGL 4'!$B$27*D831))+ ('DGL 4'!$P$13/'DGL 4'!$B$28)*(1-EXP(-'DGL 4'!$B$28*D831))</f>
        <v>3815.597906409821</v>
      </c>
      <c r="M831" s="21">
        <f>(L831+Systeme!$S$17)/Systeme!$S$14</f>
        <v>1.9077989532049104</v>
      </c>
      <c r="O831" s="8">
        <f>('DGL 4'!$P$15/'DGL 4'!$B$26)*(1-EXP(-'DGL 4'!$B$26*D831)) + ('DGL 4'!$P$16/'DGL 4'!$B$27)*(1-EXP(-'DGL 4'!$B$27*D831))+ ('DGL 4'!$P$17/'DGL 4'!$B$28)*(1-EXP(-'DGL 4'!$B$28*D831))</f>
        <v>191406.71761752927</v>
      </c>
      <c r="P831" s="21">
        <f>(O831+Systeme!$AA$17)/Systeme!$AA$14</f>
        <v>95.703358808764634</v>
      </c>
    </row>
    <row r="832" spans="1:16" x14ac:dyDescent="0.25">
      <c r="A832" s="4">
        <f t="shared" si="12"/>
        <v>830</v>
      </c>
      <c r="D832" s="19">
        <f>A832*0.001 *Systeme!$G$4</f>
        <v>83</v>
      </c>
      <c r="F832" s="8">
        <f>('DGL 4'!$P$3/'DGL 4'!$B$26)*(1-EXP(-'DGL 4'!$B$26*D832)) + ('DGL 4'!$P$4/'DGL 4'!$B$27)*(1-EXP(-'DGL 4'!$B$27*D832))+ ('DGL 4'!$P$5/'DGL 4'!$B$28)*(1-EXP(-'DGL 4'!$B$28*D832))</f>
        <v>-199254.12162076958</v>
      </c>
      <c r="G832" s="21">
        <f>(F832+Systeme!$C$17)/Systeme!$C$14</f>
        <v>0.37293918961520833</v>
      </c>
      <c r="I832" s="8">
        <f>('DGL 4'!$P$7/'DGL 4'!$B$26)*(1-EXP(-'DGL 4'!$B$26*D832)) + ('DGL 4'!$P$8/'DGL 4'!$B$27)*(1-EXP(-'DGL 4'!$B$27*D832))+ ('DGL 4'!$P$9/'DGL 4'!$B$28)*(1-EXP(-'DGL 4'!$B$28*D832))</f>
        <v>4010.5782908288238</v>
      </c>
      <c r="J832" s="21">
        <f>(I832+Systeme!$K$17)/Systeme!$K$14</f>
        <v>2.0052891454144119</v>
      </c>
      <c r="L832" s="8">
        <f>('DGL 4'!$P$11/'DGL 4'!$B$26)*(1-EXP(-'DGL 4'!$B$26*D832)) + ('DGL 4'!$P$12/'DGL 4'!$B$27)*(1-EXP(-'DGL 4'!$B$27*D832))+ ('DGL 4'!$P$13/'DGL 4'!$B$28)*(1-EXP(-'DGL 4'!$B$28*D832))</f>
        <v>3798.7730614941684</v>
      </c>
      <c r="M832" s="21">
        <f>(L832+Systeme!$S$17)/Systeme!$S$14</f>
        <v>1.8993865307470841</v>
      </c>
      <c r="O832" s="8">
        <f>('DGL 4'!$P$15/'DGL 4'!$B$26)*(1-EXP(-'DGL 4'!$B$26*D832)) + ('DGL 4'!$P$16/'DGL 4'!$B$27)*(1-EXP(-'DGL 4'!$B$27*D832))+ ('DGL 4'!$P$17/'DGL 4'!$B$28)*(1-EXP(-'DGL 4'!$B$28*D832))</f>
        <v>191444.77026844662</v>
      </c>
      <c r="P832" s="21">
        <f>(O832+Systeme!$AA$17)/Systeme!$AA$14</f>
        <v>95.722385134223316</v>
      </c>
    </row>
    <row r="833" spans="1:16" x14ac:dyDescent="0.25">
      <c r="A833" s="4">
        <f t="shared" si="12"/>
        <v>831</v>
      </c>
      <c r="D833" s="19">
        <f>A833*0.001 *Systeme!$G$4</f>
        <v>83.100000000000009</v>
      </c>
      <c r="F833" s="8">
        <f>('DGL 4'!$P$3/'DGL 4'!$B$26)*(1-EXP(-'DGL 4'!$B$26*D833)) + ('DGL 4'!$P$4/'DGL 4'!$B$27)*(1-EXP(-'DGL 4'!$B$27*D833))+ ('DGL 4'!$P$5/'DGL 4'!$B$28)*(1-EXP(-'DGL 4'!$B$28*D833))</f>
        <v>-199257.56146634897</v>
      </c>
      <c r="G833" s="21">
        <f>(F833+Systeme!$C$17)/Systeme!$C$14</f>
        <v>0.37121926682551565</v>
      </c>
      <c r="I833" s="8">
        <f>('DGL 4'!$P$7/'DGL 4'!$B$26)*(1-EXP(-'DGL 4'!$B$26*D833)) + ('DGL 4'!$P$8/'DGL 4'!$B$27)*(1-EXP(-'DGL 4'!$B$27*D833))+ ('DGL 4'!$P$9/'DGL 4'!$B$28)*(1-EXP(-'DGL 4'!$B$28*D833))</f>
        <v>3992.8847559868882</v>
      </c>
      <c r="J833" s="21">
        <f>(I833+Systeme!$K$17)/Systeme!$K$14</f>
        <v>1.9964423779934442</v>
      </c>
      <c r="L833" s="8">
        <f>('DGL 4'!$P$11/'DGL 4'!$B$26)*(1-EXP(-'DGL 4'!$B$26*D833)) + ('DGL 4'!$P$12/'DGL 4'!$B$27)*(1-EXP(-'DGL 4'!$B$27*D833))+ ('DGL 4'!$P$13/'DGL 4'!$B$28)*(1-EXP(-'DGL 4'!$B$28*D833))</f>
        <v>3782.0216756878654</v>
      </c>
      <c r="M833" s="21">
        <f>(L833+Systeme!$S$17)/Systeme!$S$14</f>
        <v>1.8910108378439328</v>
      </c>
      <c r="O833" s="8">
        <f>('DGL 4'!$P$15/'DGL 4'!$B$26)*(1-EXP(-'DGL 4'!$B$26*D833)) + ('DGL 4'!$P$16/'DGL 4'!$B$27)*(1-EXP(-'DGL 4'!$B$27*D833))+ ('DGL 4'!$P$17/'DGL 4'!$B$28)*(1-EXP(-'DGL 4'!$B$28*D833))</f>
        <v>191482.65503467424</v>
      </c>
      <c r="P833" s="21">
        <f>(O833+Systeme!$AA$17)/Systeme!$AA$14</f>
        <v>95.741327517337126</v>
      </c>
    </row>
    <row r="834" spans="1:16" x14ac:dyDescent="0.25">
      <c r="A834" s="4">
        <f t="shared" si="12"/>
        <v>832</v>
      </c>
      <c r="D834" s="19">
        <f>A834*0.001 *Systeme!$G$4</f>
        <v>83.2</v>
      </c>
      <c r="F834" s="8">
        <f>('DGL 4'!$P$3/'DGL 4'!$B$26)*(1-EXP(-'DGL 4'!$B$26*D834)) + ('DGL 4'!$P$4/'DGL 4'!$B$27)*(1-EXP(-'DGL 4'!$B$27*D834))+ ('DGL 4'!$P$5/'DGL 4'!$B$28)*(1-EXP(-'DGL 4'!$B$28*D834))</f>
        <v>-199260.98465168319</v>
      </c>
      <c r="G834" s="21">
        <f>(F834+Systeme!$C$17)/Systeme!$C$14</f>
        <v>0.3695076741584053</v>
      </c>
      <c r="I834" s="8">
        <f>('DGL 4'!$P$7/'DGL 4'!$B$26)*(1-EXP(-'DGL 4'!$B$26*D834)) + ('DGL 4'!$P$8/'DGL 4'!$B$27)*(1-EXP(-'DGL 4'!$B$27*D834))+ ('DGL 4'!$P$9/'DGL 4'!$B$28)*(1-EXP(-'DGL 4'!$B$28*D834))</f>
        <v>3975.2685657553666</v>
      </c>
      <c r="J834" s="21">
        <f>(I834+Systeme!$K$17)/Systeme!$K$14</f>
        <v>1.9876342828776834</v>
      </c>
      <c r="L834" s="8">
        <f>('DGL 4'!$P$11/'DGL 4'!$B$26)*(1-EXP(-'DGL 4'!$B$26*D834)) + ('DGL 4'!$P$12/'DGL 4'!$B$27)*(1-EXP(-'DGL 4'!$B$27*D834))+ ('DGL 4'!$P$13/'DGL 4'!$B$28)*(1-EXP(-'DGL 4'!$B$28*D834))</f>
        <v>3765.3434366704605</v>
      </c>
      <c r="M834" s="21">
        <f>(L834+Systeme!$S$17)/Systeme!$S$14</f>
        <v>1.8826717183352302</v>
      </c>
      <c r="O834" s="8">
        <f>('DGL 4'!$P$15/'DGL 4'!$B$26)*(1-EXP(-'DGL 4'!$B$26*D834)) + ('DGL 4'!$P$16/'DGL 4'!$B$27)*(1-EXP(-'DGL 4'!$B$27*D834))+ ('DGL 4'!$P$17/'DGL 4'!$B$28)*(1-EXP(-'DGL 4'!$B$28*D834))</f>
        <v>191520.37264925745</v>
      </c>
      <c r="P834" s="21">
        <f>(O834+Systeme!$AA$17)/Systeme!$AA$14</f>
        <v>95.760186324628719</v>
      </c>
    </row>
    <row r="835" spans="1:16" x14ac:dyDescent="0.25">
      <c r="A835" s="4">
        <f t="shared" si="12"/>
        <v>833</v>
      </c>
      <c r="D835" s="19">
        <f>A835*0.001 *Systeme!$G$4</f>
        <v>83.3</v>
      </c>
      <c r="F835" s="8">
        <f>('DGL 4'!$P$3/'DGL 4'!$B$26)*(1-EXP(-'DGL 4'!$B$26*D835)) + ('DGL 4'!$P$4/'DGL 4'!$B$27)*(1-EXP(-'DGL 4'!$B$27*D835))+ ('DGL 4'!$P$5/'DGL 4'!$B$28)*(1-EXP(-'DGL 4'!$B$28*D835))</f>
        <v>-199264.39126574976</v>
      </c>
      <c r="G835" s="21">
        <f>(F835+Systeme!$C$17)/Systeme!$C$14</f>
        <v>0.36780436712512166</v>
      </c>
      <c r="I835" s="8">
        <f>('DGL 4'!$P$7/'DGL 4'!$B$26)*(1-EXP(-'DGL 4'!$B$26*D835)) + ('DGL 4'!$P$8/'DGL 4'!$B$27)*(1-EXP(-'DGL 4'!$B$27*D835))+ ('DGL 4'!$P$9/'DGL 4'!$B$28)*(1-EXP(-'DGL 4'!$B$28*D835))</f>
        <v>3957.7293902693491</v>
      </c>
      <c r="J835" s="21">
        <f>(I835+Systeme!$K$17)/Systeme!$K$14</f>
        <v>1.9788646951346744</v>
      </c>
      <c r="L835" s="8">
        <f>('DGL 4'!$P$11/'DGL 4'!$B$26)*(1-EXP(-'DGL 4'!$B$26*D835)) + ('DGL 4'!$P$12/'DGL 4'!$B$27)*(1-EXP(-'DGL 4'!$B$27*D835))+ ('DGL 4'!$P$13/'DGL 4'!$B$28)*(1-EXP(-'DGL 4'!$B$28*D835))</f>
        <v>3748.7380333562323</v>
      </c>
      <c r="M835" s="21">
        <f>(L835+Systeme!$S$17)/Systeme!$S$14</f>
        <v>1.8743690166781162</v>
      </c>
      <c r="O835" s="8">
        <f>('DGL 4'!$P$15/'DGL 4'!$B$26)*(1-EXP(-'DGL 4'!$B$26*D835)) + ('DGL 4'!$P$16/'DGL 4'!$B$27)*(1-EXP(-'DGL 4'!$B$27*D835))+ ('DGL 4'!$P$17/'DGL 4'!$B$28)*(1-EXP(-'DGL 4'!$B$28*D835))</f>
        <v>191557.92384212423</v>
      </c>
      <c r="P835" s="21">
        <f>(O835+Systeme!$AA$17)/Systeme!$AA$14</f>
        <v>95.77896192106212</v>
      </c>
    </row>
    <row r="836" spans="1:16" x14ac:dyDescent="0.25">
      <c r="A836" s="4">
        <f t="shared" si="12"/>
        <v>834</v>
      </c>
      <c r="D836" s="19">
        <f>A836*0.001 *Systeme!$G$4</f>
        <v>83.399999999999991</v>
      </c>
      <c r="F836" s="8">
        <f>('DGL 4'!$P$3/'DGL 4'!$B$26)*(1-EXP(-'DGL 4'!$B$26*D836)) + ('DGL 4'!$P$4/'DGL 4'!$B$27)*(1-EXP(-'DGL 4'!$B$27*D836))+ ('DGL 4'!$P$5/'DGL 4'!$B$28)*(1-EXP(-'DGL 4'!$B$28*D836))</f>
        <v>-199267.78139696838</v>
      </c>
      <c r="G836" s="21">
        <f>(F836+Systeme!$C$17)/Systeme!$C$14</f>
        <v>0.36610930151581123</v>
      </c>
      <c r="I836" s="8">
        <f>('DGL 4'!$P$7/'DGL 4'!$B$26)*(1-EXP(-'DGL 4'!$B$26*D836)) + ('DGL 4'!$P$8/'DGL 4'!$B$27)*(1-EXP(-'DGL 4'!$B$27*D836))+ ('DGL 4'!$P$9/'DGL 4'!$B$28)*(1-EXP(-'DGL 4'!$B$28*D836))</f>
        <v>3940.2669009797391</v>
      </c>
      <c r="J836" s="21">
        <f>(I836+Systeme!$K$17)/Systeme!$K$14</f>
        <v>1.9701334504898695</v>
      </c>
      <c r="L836" s="8">
        <f>('DGL 4'!$P$11/'DGL 4'!$B$26)*(1-EXP(-'DGL 4'!$B$26*D836)) + ('DGL 4'!$P$12/'DGL 4'!$B$27)*(1-EXP(-'DGL 4'!$B$27*D836))+ ('DGL 4'!$P$13/'DGL 4'!$B$28)*(1-EXP(-'DGL 4'!$B$28*D836))</f>
        <v>3732.2051558906969</v>
      </c>
      <c r="M836" s="21">
        <f>(L836+Systeme!$S$17)/Systeme!$S$14</f>
        <v>1.8661025779453484</v>
      </c>
      <c r="O836" s="8">
        <f>('DGL 4'!$P$15/'DGL 4'!$B$26)*(1-EXP(-'DGL 4'!$B$26*D836)) + ('DGL 4'!$P$16/'DGL 4'!$B$27)*(1-EXP(-'DGL 4'!$B$27*D836))+ ('DGL 4'!$P$17/'DGL 4'!$B$28)*(1-EXP(-'DGL 4'!$B$28*D836))</f>
        <v>191595.30934009806</v>
      </c>
      <c r="P836" s="21">
        <f>(O836+Systeme!$AA$17)/Systeme!$AA$14</f>
        <v>95.797654670049027</v>
      </c>
    </row>
    <row r="837" spans="1:16" x14ac:dyDescent="0.25">
      <c r="A837" s="4">
        <f t="shared" ref="A837:A900" si="13">A836+1</f>
        <v>835</v>
      </c>
      <c r="D837" s="19">
        <f>A837*0.001 *Systeme!$G$4</f>
        <v>83.5</v>
      </c>
      <c r="F837" s="8">
        <f>('DGL 4'!$P$3/'DGL 4'!$B$26)*(1-EXP(-'DGL 4'!$B$26*D837)) + ('DGL 4'!$P$4/'DGL 4'!$B$27)*(1-EXP(-'DGL 4'!$B$27*D837))+ ('DGL 4'!$P$5/'DGL 4'!$B$28)*(1-EXP(-'DGL 4'!$B$28*D837))</f>
        <v>-199271.15513320532</v>
      </c>
      <c r="G837" s="21">
        <f>(F837+Systeme!$C$17)/Systeme!$C$14</f>
        <v>0.36442243339733976</v>
      </c>
      <c r="I837" s="8">
        <f>('DGL 4'!$P$7/'DGL 4'!$B$26)*(1-EXP(-'DGL 4'!$B$26*D837)) + ('DGL 4'!$P$8/'DGL 4'!$B$27)*(1-EXP(-'DGL 4'!$B$27*D837))+ ('DGL 4'!$P$9/'DGL 4'!$B$28)*(1-EXP(-'DGL 4'!$B$28*D837))</f>
        <v>3922.8807706492662</v>
      </c>
      <c r="J837" s="21">
        <f>(I837+Systeme!$K$17)/Systeme!$K$14</f>
        <v>1.9614403853246332</v>
      </c>
      <c r="L837" s="8">
        <f>('DGL 4'!$P$11/'DGL 4'!$B$26)*(1-EXP(-'DGL 4'!$B$26*D837)) + ('DGL 4'!$P$12/'DGL 4'!$B$27)*(1-EXP(-'DGL 4'!$B$27*D837))+ ('DGL 4'!$P$13/'DGL 4'!$B$28)*(1-EXP(-'DGL 4'!$B$28*D837))</f>
        <v>3715.7444956465042</v>
      </c>
      <c r="M837" s="21">
        <f>(L837+Systeme!$S$17)/Systeme!$S$14</f>
        <v>1.8578722478232521</v>
      </c>
      <c r="O837" s="8">
        <f>('DGL 4'!$P$15/'DGL 4'!$B$26)*(1-EXP(-'DGL 4'!$B$26*D837)) + ('DGL 4'!$P$16/'DGL 4'!$B$27)*(1-EXP(-'DGL 4'!$B$27*D837))+ ('DGL 4'!$P$17/'DGL 4'!$B$28)*(1-EXP(-'DGL 4'!$B$28*D837))</f>
        <v>191632.52986690961</v>
      </c>
      <c r="P837" s="21">
        <f>(O837+Systeme!$AA$17)/Systeme!$AA$14</f>
        <v>95.816264933454804</v>
      </c>
    </row>
    <row r="838" spans="1:16" x14ac:dyDescent="0.25">
      <c r="A838" s="4">
        <f t="shared" si="13"/>
        <v>836</v>
      </c>
      <c r="D838" s="19">
        <f>A838*0.001 *Systeme!$G$4</f>
        <v>83.6</v>
      </c>
      <c r="F838" s="8">
        <f>('DGL 4'!$P$3/'DGL 4'!$B$26)*(1-EXP(-'DGL 4'!$B$26*D838)) + ('DGL 4'!$P$4/'DGL 4'!$B$27)*(1-EXP(-'DGL 4'!$B$27*D838))+ ('DGL 4'!$P$5/'DGL 4'!$B$28)*(1-EXP(-'DGL 4'!$B$28*D838))</f>
        <v>-199274.51256177746</v>
      </c>
      <c r="G838" s="21">
        <f>(F838+Systeme!$C$17)/Systeme!$C$14</f>
        <v>0.36274371911126946</v>
      </c>
      <c r="I838" s="8">
        <f>('DGL 4'!$P$7/'DGL 4'!$B$26)*(1-EXP(-'DGL 4'!$B$26*D838)) + ('DGL 4'!$P$8/'DGL 4'!$B$27)*(1-EXP(-'DGL 4'!$B$27*D838))+ ('DGL 4'!$P$9/'DGL 4'!$B$28)*(1-EXP(-'DGL 4'!$B$28*D838))</f>
        <v>3905.5706733479747</v>
      </c>
      <c r="J838" s="21">
        <f>(I838+Systeme!$K$17)/Systeme!$K$14</f>
        <v>1.9527853366739873</v>
      </c>
      <c r="L838" s="8">
        <f>('DGL 4'!$P$11/'DGL 4'!$B$26)*(1-EXP(-'DGL 4'!$B$26*D838)) + ('DGL 4'!$P$12/'DGL 4'!$B$27)*(1-EXP(-'DGL 4'!$B$27*D838))+ ('DGL 4'!$P$13/'DGL 4'!$B$28)*(1-EXP(-'DGL 4'!$B$28*D838))</f>
        <v>3699.3557452198584</v>
      </c>
      <c r="M838" s="21">
        <f>(L838+Systeme!$S$17)/Systeme!$S$14</f>
        <v>1.8496778726099292</v>
      </c>
      <c r="O838" s="8">
        <f>('DGL 4'!$P$15/'DGL 4'!$B$26)*(1-EXP(-'DGL 4'!$B$26*D838)) + ('DGL 4'!$P$16/'DGL 4'!$B$27)*(1-EXP(-'DGL 4'!$B$27*D838))+ ('DGL 4'!$P$17/'DGL 4'!$B$28)*(1-EXP(-'DGL 4'!$B$28*D838))</f>
        <v>191669.58614320969</v>
      </c>
      <c r="P838" s="21">
        <f>(O838+Systeme!$AA$17)/Systeme!$AA$14</f>
        <v>95.83479307160485</v>
      </c>
    </row>
    <row r="839" spans="1:16" x14ac:dyDescent="0.25">
      <c r="A839" s="4">
        <f t="shared" si="13"/>
        <v>837</v>
      </c>
      <c r="D839" s="19">
        <f>A839*0.001 *Systeme!$G$4</f>
        <v>83.7</v>
      </c>
      <c r="F839" s="8">
        <f>('DGL 4'!$P$3/'DGL 4'!$B$26)*(1-EXP(-'DGL 4'!$B$26*D839)) + ('DGL 4'!$P$4/'DGL 4'!$B$27)*(1-EXP(-'DGL 4'!$B$27*D839))+ ('DGL 4'!$P$5/'DGL 4'!$B$28)*(1-EXP(-'DGL 4'!$B$28*D839))</f>
        <v>-199277.85376945653</v>
      </c>
      <c r="G839" s="21">
        <f>(F839+Systeme!$C$17)/Systeme!$C$14</f>
        <v>0.36107311527173441</v>
      </c>
      <c r="I839" s="8">
        <f>('DGL 4'!$P$7/'DGL 4'!$B$26)*(1-EXP(-'DGL 4'!$B$26*D839)) + ('DGL 4'!$P$8/'DGL 4'!$B$27)*(1-EXP(-'DGL 4'!$B$27*D839))+ ('DGL 4'!$P$9/'DGL 4'!$B$28)*(1-EXP(-'DGL 4'!$B$28*D839))</f>
        <v>3888.3362844492949</v>
      </c>
      <c r="J839" s="21">
        <f>(I839+Systeme!$K$17)/Systeme!$K$14</f>
        <v>1.9441681422246475</v>
      </c>
      <c r="L839" s="8">
        <f>('DGL 4'!$P$11/'DGL 4'!$B$26)*(1-EXP(-'DGL 4'!$B$26*D839)) + ('DGL 4'!$P$12/'DGL 4'!$B$27)*(1-EXP(-'DGL 4'!$B$27*D839))+ ('DGL 4'!$P$13/'DGL 4'!$B$28)*(1-EXP(-'DGL 4'!$B$28*D839))</f>
        <v>3683.0385984264431</v>
      </c>
      <c r="M839" s="21">
        <f>(L839+Systeme!$S$17)/Systeme!$S$14</f>
        <v>1.8415192992132214</v>
      </c>
      <c r="O839" s="8">
        <f>('DGL 4'!$P$15/'DGL 4'!$B$26)*(1-EXP(-'DGL 4'!$B$26*D839)) + ('DGL 4'!$P$16/'DGL 4'!$B$27)*(1-EXP(-'DGL 4'!$B$27*D839))+ ('DGL 4'!$P$17/'DGL 4'!$B$28)*(1-EXP(-'DGL 4'!$B$28*D839))</f>
        <v>191706.47888658085</v>
      </c>
      <c r="P839" s="21">
        <f>(O839+Systeme!$AA$17)/Systeme!$AA$14</f>
        <v>95.85323944329042</v>
      </c>
    </row>
    <row r="840" spans="1:16" x14ac:dyDescent="0.25">
      <c r="A840" s="4">
        <f t="shared" si="13"/>
        <v>838</v>
      </c>
      <c r="D840" s="19">
        <f>A840*0.001 *Systeme!$G$4</f>
        <v>83.8</v>
      </c>
      <c r="F840" s="8">
        <f>('DGL 4'!$P$3/'DGL 4'!$B$26)*(1-EXP(-'DGL 4'!$B$26*D840)) + ('DGL 4'!$P$4/'DGL 4'!$B$27)*(1-EXP(-'DGL 4'!$B$27*D840))+ ('DGL 4'!$P$5/'DGL 4'!$B$28)*(1-EXP(-'DGL 4'!$B$28*D840))</f>
        <v>-199281.17884247322</v>
      </c>
      <c r="G840" s="21">
        <f>(F840+Systeme!$C$17)/Systeme!$C$14</f>
        <v>0.35941057876338889</v>
      </c>
      <c r="I840" s="8">
        <f>('DGL 4'!$P$7/'DGL 4'!$B$26)*(1-EXP(-'DGL 4'!$B$26*D840)) + ('DGL 4'!$P$8/'DGL 4'!$B$27)*(1-EXP(-'DGL 4'!$B$27*D840))+ ('DGL 4'!$P$9/'DGL 4'!$B$28)*(1-EXP(-'DGL 4'!$B$28*D840))</f>
        <v>3871.1772806255613</v>
      </c>
      <c r="J840" s="21">
        <f>(I840+Systeme!$K$17)/Systeme!$K$14</f>
        <v>1.9355886403127807</v>
      </c>
      <c r="L840" s="8">
        <f>('DGL 4'!$P$11/'DGL 4'!$B$26)*(1-EXP(-'DGL 4'!$B$26*D840)) + ('DGL 4'!$P$12/'DGL 4'!$B$27)*(1-EXP(-'DGL 4'!$B$27*D840))+ ('DGL 4'!$P$13/'DGL 4'!$B$28)*(1-EXP(-'DGL 4'!$B$28*D840))</f>
        <v>3666.7927502977545</v>
      </c>
      <c r="M840" s="21">
        <f>(L840+Systeme!$S$17)/Systeme!$S$14</f>
        <v>1.8333963751488773</v>
      </c>
      <c r="O840" s="8">
        <f>('DGL 4'!$P$15/'DGL 4'!$B$26)*(1-EXP(-'DGL 4'!$B$26*D840)) + ('DGL 4'!$P$16/'DGL 4'!$B$27)*(1-EXP(-'DGL 4'!$B$27*D840))+ ('DGL 4'!$P$17/'DGL 4'!$B$28)*(1-EXP(-'DGL 4'!$B$28*D840))</f>
        <v>191743.20881154999</v>
      </c>
      <c r="P840" s="21">
        <f>(O840+Systeme!$AA$17)/Systeme!$AA$14</f>
        <v>95.871604405775003</v>
      </c>
    </row>
    <row r="841" spans="1:16" x14ac:dyDescent="0.25">
      <c r="A841" s="4">
        <f t="shared" si="13"/>
        <v>839</v>
      </c>
      <c r="D841" s="19">
        <f>A841*0.001 *Systeme!$G$4</f>
        <v>83.899999999999991</v>
      </c>
      <c r="F841" s="8">
        <f>('DGL 4'!$P$3/'DGL 4'!$B$26)*(1-EXP(-'DGL 4'!$B$26*D841)) + ('DGL 4'!$P$4/'DGL 4'!$B$27)*(1-EXP(-'DGL 4'!$B$27*D841))+ ('DGL 4'!$P$5/'DGL 4'!$B$28)*(1-EXP(-'DGL 4'!$B$28*D841))</f>
        <v>-199284.48786652132</v>
      </c>
      <c r="G841" s="21">
        <f>(F841+Systeme!$C$17)/Systeme!$C$14</f>
        <v>0.35775606673934091</v>
      </c>
      <c r="I841" s="8">
        <f>('DGL 4'!$P$7/'DGL 4'!$B$26)*(1-EXP(-'DGL 4'!$B$26*D841)) + ('DGL 4'!$P$8/'DGL 4'!$B$27)*(1-EXP(-'DGL 4'!$B$27*D841))+ ('DGL 4'!$P$9/'DGL 4'!$B$28)*(1-EXP(-'DGL 4'!$B$28*D841))</f>
        <v>3854.0933398441412</v>
      </c>
      <c r="J841" s="21">
        <f>(I841+Systeme!$K$17)/Systeme!$K$14</f>
        <v>1.9270466699220705</v>
      </c>
      <c r="L841" s="8">
        <f>('DGL 4'!$P$11/'DGL 4'!$B$26)*(1-EXP(-'DGL 4'!$B$26*D841)) + ('DGL 4'!$P$12/'DGL 4'!$B$27)*(1-EXP(-'DGL 4'!$B$27*D841))+ ('DGL 4'!$P$13/'DGL 4'!$B$28)*(1-EXP(-'DGL 4'!$B$28*D841))</f>
        <v>3650.6178970772598</v>
      </c>
      <c r="M841" s="21">
        <f>(L841+Systeme!$S$17)/Systeme!$S$14</f>
        <v>1.82530894853863</v>
      </c>
      <c r="O841" s="8">
        <f>('DGL 4'!$P$15/'DGL 4'!$B$26)*(1-EXP(-'DGL 4'!$B$26*D841)) + ('DGL 4'!$P$16/'DGL 4'!$B$27)*(1-EXP(-'DGL 4'!$B$27*D841))+ ('DGL 4'!$P$17/'DGL 4'!$B$28)*(1-EXP(-'DGL 4'!$B$28*D841))</f>
        <v>191779.7766296</v>
      </c>
      <c r="P841" s="21">
        <f>(O841+Systeme!$AA$17)/Systeme!$AA$14</f>
        <v>95.889888314800004</v>
      </c>
    </row>
    <row r="842" spans="1:16" x14ac:dyDescent="0.25">
      <c r="A842" s="4">
        <f t="shared" si="13"/>
        <v>840</v>
      </c>
      <c r="D842" s="19">
        <f>A842*0.001 *Systeme!$G$4</f>
        <v>84</v>
      </c>
      <c r="F842" s="8">
        <f>('DGL 4'!$P$3/'DGL 4'!$B$26)*(1-EXP(-'DGL 4'!$B$26*D842)) + ('DGL 4'!$P$4/'DGL 4'!$B$27)*(1-EXP(-'DGL 4'!$B$27*D842))+ ('DGL 4'!$P$5/'DGL 4'!$B$28)*(1-EXP(-'DGL 4'!$B$28*D842))</f>
        <v>-199287.78092676168</v>
      </c>
      <c r="G842" s="21">
        <f>(F842+Systeme!$C$17)/Systeme!$C$14</f>
        <v>0.35610953661915845</v>
      </c>
      <c r="I842" s="8">
        <f>('DGL 4'!$P$7/'DGL 4'!$B$26)*(1-EXP(-'DGL 4'!$B$26*D842)) + ('DGL 4'!$P$8/'DGL 4'!$B$27)*(1-EXP(-'DGL 4'!$B$27*D842))+ ('DGL 4'!$P$9/'DGL 4'!$B$28)*(1-EXP(-'DGL 4'!$B$28*D842))</f>
        <v>3837.0841413626913</v>
      </c>
      <c r="J842" s="21">
        <f>(I842+Systeme!$K$17)/Systeme!$K$14</f>
        <v>1.9185420706813456</v>
      </c>
      <c r="L842" s="8">
        <f>('DGL 4'!$P$11/'DGL 4'!$B$26)*(1-EXP(-'DGL 4'!$B$26*D842)) + ('DGL 4'!$P$12/'DGL 4'!$B$27)*(1-EXP(-'DGL 4'!$B$27*D842))+ ('DGL 4'!$P$13/'DGL 4'!$B$28)*(1-EXP(-'DGL 4'!$B$28*D842))</f>
        <v>3634.5137362163805</v>
      </c>
      <c r="M842" s="21">
        <f>(L842+Systeme!$S$17)/Systeme!$S$14</f>
        <v>1.8172568681081902</v>
      </c>
      <c r="O842" s="8">
        <f>('DGL 4'!$P$15/'DGL 4'!$B$26)*(1-EXP(-'DGL 4'!$B$26*D842)) + ('DGL 4'!$P$16/'DGL 4'!$B$27)*(1-EXP(-'DGL 4'!$B$27*D842))+ ('DGL 4'!$P$17/'DGL 4'!$B$28)*(1-EXP(-'DGL 4'!$B$28*D842))</f>
        <v>191816.18304918264</v>
      </c>
      <c r="P842" s="21">
        <f>(O842+Systeme!$AA$17)/Systeme!$AA$14</f>
        <v>95.908091524591313</v>
      </c>
    </row>
    <row r="843" spans="1:16" x14ac:dyDescent="0.25">
      <c r="A843" s="4">
        <f t="shared" si="13"/>
        <v>841</v>
      </c>
      <c r="D843" s="19">
        <f>A843*0.001 *Systeme!$G$4</f>
        <v>84.1</v>
      </c>
      <c r="F843" s="8">
        <f>('DGL 4'!$P$3/'DGL 4'!$B$26)*(1-EXP(-'DGL 4'!$B$26*D843)) + ('DGL 4'!$P$4/'DGL 4'!$B$27)*(1-EXP(-'DGL 4'!$B$27*D843))+ ('DGL 4'!$P$5/'DGL 4'!$B$28)*(1-EXP(-'DGL 4'!$B$28*D843))</f>
        <v>-199291.05810782628</v>
      </c>
      <c r="G843" s="21">
        <f>(F843+Systeme!$C$17)/Systeme!$C$14</f>
        <v>0.35447094608686164</v>
      </c>
      <c r="I843" s="8">
        <f>('DGL 4'!$P$7/'DGL 4'!$B$26)*(1-EXP(-'DGL 4'!$B$26*D843)) + ('DGL 4'!$P$8/'DGL 4'!$B$27)*(1-EXP(-'DGL 4'!$B$27*D843))+ ('DGL 4'!$P$9/'DGL 4'!$B$28)*(1-EXP(-'DGL 4'!$B$28*D843))</f>
        <v>3820.1493657256069</v>
      </c>
      <c r="J843" s="21">
        <f>(I843+Systeme!$K$17)/Systeme!$K$14</f>
        <v>1.9100746828628035</v>
      </c>
      <c r="L843" s="8">
        <f>('DGL 4'!$P$11/'DGL 4'!$B$26)*(1-EXP(-'DGL 4'!$B$26*D843)) + ('DGL 4'!$P$12/'DGL 4'!$B$27)*(1-EXP(-'DGL 4'!$B$27*D843))+ ('DGL 4'!$P$13/'DGL 4'!$B$28)*(1-EXP(-'DGL 4'!$B$28*D843))</f>
        <v>3618.4799663710291</v>
      </c>
      <c r="M843" s="21">
        <f>(L843+Systeme!$S$17)/Systeme!$S$14</f>
        <v>1.8092399831855146</v>
      </c>
      <c r="O843" s="8">
        <f>('DGL 4'!$P$15/'DGL 4'!$B$26)*(1-EXP(-'DGL 4'!$B$26*D843)) + ('DGL 4'!$P$16/'DGL 4'!$B$27)*(1-EXP(-'DGL 4'!$B$27*D843))+ ('DGL 4'!$P$17/'DGL 4'!$B$28)*(1-EXP(-'DGL 4'!$B$28*D843))</f>
        <v>191852.42877572967</v>
      </c>
      <c r="P843" s="21">
        <f>(O843+Systeme!$AA$17)/Systeme!$AA$14</f>
        <v>95.926214387864832</v>
      </c>
    </row>
    <row r="844" spans="1:16" x14ac:dyDescent="0.25">
      <c r="A844" s="4">
        <f t="shared" si="13"/>
        <v>842</v>
      </c>
      <c r="D844" s="19">
        <f>A844*0.001 *Systeme!$G$4</f>
        <v>84.2</v>
      </c>
      <c r="F844" s="8">
        <f>('DGL 4'!$P$3/'DGL 4'!$B$26)*(1-EXP(-'DGL 4'!$B$26*D844)) + ('DGL 4'!$P$4/'DGL 4'!$B$27)*(1-EXP(-'DGL 4'!$B$27*D844))+ ('DGL 4'!$P$5/'DGL 4'!$B$28)*(1-EXP(-'DGL 4'!$B$28*D844))</f>
        <v>-199294.31949382235</v>
      </c>
      <c r="G844" s="21">
        <f>(F844+Systeme!$C$17)/Systeme!$C$14</f>
        <v>0.35284025308882699</v>
      </c>
      <c r="I844" s="8">
        <f>('DGL 4'!$P$7/'DGL 4'!$B$26)*(1-EXP(-'DGL 4'!$B$26*D844)) + ('DGL 4'!$P$8/'DGL 4'!$B$27)*(1-EXP(-'DGL 4'!$B$27*D844))+ ('DGL 4'!$P$9/'DGL 4'!$B$28)*(1-EXP(-'DGL 4'!$B$28*D844))</f>
        <v>3803.2886947592197</v>
      </c>
      <c r="J844" s="21">
        <f>(I844+Systeme!$K$17)/Systeme!$K$14</f>
        <v>1.9016443473796099</v>
      </c>
      <c r="L844" s="8">
        <f>('DGL 4'!$P$11/'DGL 4'!$B$26)*(1-EXP(-'DGL 4'!$B$26*D844)) + ('DGL 4'!$P$12/'DGL 4'!$B$27)*(1-EXP(-'DGL 4'!$B$27*D844))+ ('DGL 4'!$P$13/'DGL 4'!$B$28)*(1-EXP(-'DGL 4'!$B$28*D844))</f>
        <v>3602.5162873974186</v>
      </c>
      <c r="M844" s="21">
        <f>(L844+Systeme!$S$17)/Systeme!$S$14</f>
        <v>1.8012581436987094</v>
      </c>
      <c r="O844" s="8">
        <f>('DGL 4'!$P$15/'DGL 4'!$B$26)*(1-EXP(-'DGL 4'!$B$26*D844)) + ('DGL 4'!$P$16/'DGL 4'!$B$27)*(1-EXP(-'DGL 4'!$B$27*D844))+ ('DGL 4'!$P$17/'DGL 4'!$B$28)*(1-EXP(-'DGL 4'!$B$28*D844))</f>
        <v>191888.51451166571</v>
      </c>
      <c r="P844" s="21">
        <f>(O844+Systeme!$AA$17)/Systeme!$AA$14</f>
        <v>95.944257255832852</v>
      </c>
    </row>
    <row r="845" spans="1:16" x14ac:dyDescent="0.25">
      <c r="A845" s="4">
        <f t="shared" si="13"/>
        <v>843</v>
      </c>
      <c r="D845" s="19">
        <f>A845*0.001 *Systeme!$G$4</f>
        <v>84.3</v>
      </c>
      <c r="F845" s="8">
        <f>('DGL 4'!$P$3/'DGL 4'!$B$26)*(1-EXP(-'DGL 4'!$B$26*D845)) + ('DGL 4'!$P$4/'DGL 4'!$B$27)*(1-EXP(-'DGL 4'!$B$27*D845))+ ('DGL 4'!$P$5/'DGL 4'!$B$28)*(1-EXP(-'DGL 4'!$B$28*D845))</f>
        <v>-199297.56516833598</v>
      </c>
      <c r="G845" s="21">
        <f>(F845+Systeme!$C$17)/Systeme!$C$14</f>
        <v>0.35121741583201221</v>
      </c>
      <c r="I845" s="8">
        <f>('DGL 4'!$P$7/'DGL 4'!$B$26)*(1-EXP(-'DGL 4'!$B$26*D845)) + ('DGL 4'!$P$8/'DGL 4'!$B$27)*(1-EXP(-'DGL 4'!$B$27*D845))+ ('DGL 4'!$P$9/'DGL 4'!$B$28)*(1-EXP(-'DGL 4'!$B$28*D845))</f>
        <v>3786.501811567985</v>
      </c>
      <c r="J845" s="21">
        <f>(I845+Systeme!$K$17)/Systeme!$K$14</f>
        <v>1.8932509057839926</v>
      </c>
      <c r="L845" s="8">
        <f>('DGL 4'!$P$11/'DGL 4'!$B$26)*(1-EXP(-'DGL 4'!$B$26*D845)) + ('DGL 4'!$P$12/'DGL 4'!$B$27)*(1-EXP(-'DGL 4'!$B$27*D845))+ ('DGL 4'!$P$13/'DGL 4'!$B$28)*(1-EXP(-'DGL 4'!$B$28*D845))</f>
        <v>3586.6224003483949</v>
      </c>
      <c r="M845" s="21">
        <f>(L845+Systeme!$S$17)/Systeme!$S$14</f>
        <v>1.7933112001741975</v>
      </c>
      <c r="O845" s="8">
        <f>('DGL 4'!$P$15/'DGL 4'!$B$26)*(1-EXP(-'DGL 4'!$B$26*D845)) + ('DGL 4'!$P$16/'DGL 4'!$B$27)*(1-EXP(-'DGL 4'!$B$27*D845))+ ('DGL 4'!$P$17/'DGL 4'!$B$28)*(1-EXP(-'DGL 4'!$B$28*D845))</f>
        <v>191924.44095641965</v>
      </c>
      <c r="P845" s="21">
        <f>(O845+Systeme!$AA$17)/Systeme!$AA$14</f>
        <v>95.962220478209829</v>
      </c>
    </row>
    <row r="846" spans="1:16" x14ac:dyDescent="0.25">
      <c r="A846" s="4">
        <f t="shared" si="13"/>
        <v>844</v>
      </c>
      <c r="D846" s="19">
        <f>A846*0.001 *Systeme!$G$4</f>
        <v>84.399999999999991</v>
      </c>
      <c r="F846" s="8">
        <f>('DGL 4'!$P$3/'DGL 4'!$B$26)*(1-EXP(-'DGL 4'!$B$26*D846)) + ('DGL 4'!$P$4/'DGL 4'!$B$27)*(1-EXP(-'DGL 4'!$B$27*D846))+ ('DGL 4'!$P$5/'DGL 4'!$B$28)*(1-EXP(-'DGL 4'!$B$28*D846))</f>
        <v>-199300.79521443642</v>
      </c>
      <c r="G846" s="21">
        <f>(F846+Systeme!$C$17)/Systeme!$C$14</f>
        <v>0.34960239278178779</v>
      </c>
      <c r="I846" s="8">
        <f>('DGL 4'!$P$7/'DGL 4'!$B$26)*(1-EXP(-'DGL 4'!$B$26*D846)) + ('DGL 4'!$P$8/'DGL 4'!$B$27)*(1-EXP(-'DGL 4'!$B$27*D846))+ ('DGL 4'!$P$9/'DGL 4'!$B$28)*(1-EXP(-'DGL 4'!$B$28*D846))</f>
        <v>3769.7884005300293</v>
      </c>
      <c r="J846" s="21">
        <f>(I846+Systeme!$K$17)/Systeme!$K$14</f>
        <v>1.8848942002650146</v>
      </c>
      <c r="L846" s="8">
        <f>('DGL 4'!$P$11/'DGL 4'!$B$26)*(1-EXP(-'DGL 4'!$B$26*D846)) + ('DGL 4'!$P$12/'DGL 4'!$B$27)*(1-EXP(-'DGL 4'!$B$27*D846))+ ('DGL 4'!$P$13/'DGL 4'!$B$28)*(1-EXP(-'DGL 4'!$B$28*D846))</f>
        <v>3570.798007469537</v>
      </c>
      <c r="M846" s="21">
        <f>(L846+Systeme!$S$17)/Systeme!$S$14</f>
        <v>1.7853990037347685</v>
      </c>
      <c r="O846" s="8">
        <f>('DGL 4'!$P$15/'DGL 4'!$B$26)*(1-EXP(-'DGL 4'!$B$26*D846)) + ('DGL 4'!$P$16/'DGL 4'!$B$27)*(1-EXP(-'DGL 4'!$B$27*D846))+ ('DGL 4'!$P$17/'DGL 4'!$B$28)*(1-EXP(-'DGL 4'!$B$28*D846))</f>
        <v>191960.20880643686</v>
      </c>
      <c r="P846" s="21">
        <f>(O846+Systeme!$AA$17)/Systeme!$AA$14</f>
        <v>95.980104403218434</v>
      </c>
    </row>
    <row r="847" spans="1:16" x14ac:dyDescent="0.25">
      <c r="A847" s="4">
        <f t="shared" si="13"/>
        <v>845</v>
      </c>
      <c r="D847" s="19">
        <f>A847*0.001 *Systeme!$G$4</f>
        <v>84.5</v>
      </c>
      <c r="F847" s="8">
        <f>('DGL 4'!$P$3/'DGL 4'!$B$26)*(1-EXP(-'DGL 4'!$B$26*D847)) + ('DGL 4'!$P$4/'DGL 4'!$B$27)*(1-EXP(-'DGL 4'!$B$27*D847))+ ('DGL 4'!$P$5/'DGL 4'!$B$28)*(1-EXP(-'DGL 4'!$B$28*D847))</f>
        <v>-199304.00971467973</v>
      </c>
      <c r="G847" s="21">
        <f>(F847+Systeme!$C$17)/Systeme!$C$14</f>
        <v>0.34799514266013282</v>
      </c>
      <c r="I847" s="8">
        <f>('DGL 4'!$P$7/'DGL 4'!$B$26)*(1-EXP(-'DGL 4'!$B$26*D847)) + ('DGL 4'!$P$8/'DGL 4'!$B$27)*(1-EXP(-'DGL 4'!$B$27*D847))+ ('DGL 4'!$P$9/'DGL 4'!$B$28)*(1-EXP(-'DGL 4'!$B$28*D847))</f>
        <v>3753.1481472931628</v>
      </c>
      <c r="J847" s="21">
        <f>(I847+Systeme!$K$17)/Systeme!$K$14</f>
        <v>1.8765740736465815</v>
      </c>
      <c r="L847" s="8">
        <f>('DGL 4'!$P$11/'DGL 4'!$B$26)*(1-EXP(-'DGL 4'!$B$26*D847)) + ('DGL 4'!$P$12/'DGL 4'!$B$27)*(1-EXP(-'DGL 4'!$B$27*D847))+ ('DGL 4'!$P$13/'DGL 4'!$B$28)*(1-EXP(-'DGL 4'!$B$28*D847))</f>
        <v>3555.042812195461</v>
      </c>
      <c r="M847" s="21">
        <f>(L847+Systeme!$S$17)/Systeme!$S$14</f>
        <v>1.7775214060977305</v>
      </c>
      <c r="O847" s="8">
        <f>('DGL 4'!$P$15/'DGL 4'!$B$26)*(1-EXP(-'DGL 4'!$B$26*D847)) + ('DGL 4'!$P$16/'DGL 4'!$B$27)*(1-EXP(-'DGL 4'!$B$27*D847))+ ('DGL 4'!$P$17/'DGL 4'!$B$28)*(1-EXP(-'DGL 4'!$B$28*D847))</f>
        <v>191995.81875519114</v>
      </c>
      <c r="P847" s="21">
        <f>(O847+Systeme!$AA$17)/Systeme!$AA$14</f>
        <v>95.997909377595576</v>
      </c>
    </row>
    <row r="848" spans="1:16" x14ac:dyDescent="0.25">
      <c r="A848" s="4">
        <f t="shared" si="13"/>
        <v>846</v>
      </c>
      <c r="D848" s="19">
        <f>A848*0.001 *Systeme!$G$4</f>
        <v>84.6</v>
      </c>
      <c r="F848" s="8">
        <f>('DGL 4'!$P$3/'DGL 4'!$B$26)*(1-EXP(-'DGL 4'!$B$26*D848)) + ('DGL 4'!$P$4/'DGL 4'!$B$27)*(1-EXP(-'DGL 4'!$B$27*D848))+ ('DGL 4'!$P$5/'DGL 4'!$B$28)*(1-EXP(-'DGL 4'!$B$28*D848))</f>
        <v>-199307.20875111266</v>
      </c>
      <c r="G848" s="21">
        <f>(F848+Systeme!$C$17)/Systeme!$C$14</f>
        <v>0.34639562444367039</v>
      </c>
      <c r="I848" s="8">
        <f>('DGL 4'!$P$7/'DGL 4'!$B$26)*(1-EXP(-'DGL 4'!$B$26*D848)) + ('DGL 4'!$P$8/'DGL 4'!$B$27)*(1-EXP(-'DGL 4'!$B$27*D848))+ ('DGL 4'!$P$9/'DGL 4'!$B$28)*(1-EXP(-'DGL 4'!$B$28*D848))</f>
        <v>3736.5807387704845</v>
      </c>
      <c r="J848" s="21">
        <f>(I848+Systeme!$K$17)/Systeme!$K$14</f>
        <v>1.8682903693852422</v>
      </c>
      <c r="L848" s="8">
        <f>('DGL 4'!$P$11/'DGL 4'!$B$26)*(1-EXP(-'DGL 4'!$B$26*D848)) + ('DGL 4'!$P$12/'DGL 4'!$B$27)*(1-EXP(-'DGL 4'!$B$27*D848))+ ('DGL 4'!$P$13/'DGL 4'!$B$28)*(1-EXP(-'DGL 4'!$B$28*D848))</f>
        <v>3539.3565191459493</v>
      </c>
      <c r="M848" s="21">
        <f>(L848+Systeme!$S$17)/Systeme!$S$14</f>
        <v>1.7696782595729745</v>
      </c>
      <c r="O848" s="8">
        <f>('DGL 4'!$P$15/'DGL 4'!$B$26)*(1-EXP(-'DGL 4'!$B$26*D848)) + ('DGL 4'!$P$16/'DGL 4'!$B$27)*(1-EXP(-'DGL 4'!$B$27*D848))+ ('DGL 4'!$P$17/'DGL 4'!$B$28)*(1-EXP(-'DGL 4'!$B$28*D848))</f>
        <v>192031.27149319623</v>
      </c>
      <c r="P848" s="21">
        <f>(O848+Systeme!$AA$17)/Systeme!$AA$14</f>
        <v>96.015635746598107</v>
      </c>
    </row>
    <row r="849" spans="1:16" x14ac:dyDescent="0.25">
      <c r="A849" s="4">
        <f t="shared" si="13"/>
        <v>847</v>
      </c>
      <c r="D849" s="19">
        <f>A849*0.001 *Systeme!$G$4</f>
        <v>84.7</v>
      </c>
      <c r="F849" s="8">
        <f>('DGL 4'!$P$3/'DGL 4'!$B$26)*(1-EXP(-'DGL 4'!$B$26*D849)) + ('DGL 4'!$P$4/'DGL 4'!$B$27)*(1-EXP(-'DGL 4'!$B$27*D849))+ ('DGL 4'!$P$5/'DGL 4'!$B$28)*(1-EXP(-'DGL 4'!$B$28*D849))</f>
        <v>-199310.39240527648</v>
      </c>
      <c r="G849" s="21">
        <f>(F849+Systeme!$C$17)/Systeme!$C$14</f>
        <v>0.34480379736176109</v>
      </c>
      <c r="I849" s="8">
        <f>('DGL 4'!$P$7/'DGL 4'!$B$26)*(1-EXP(-'DGL 4'!$B$26*D849)) + ('DGL 4'!$P$8/'DGL 4'!$B$27)*(1-EXP(-'DGL 4'!$B$27*D849))+ ('DGL 4'!$P$9/'DGL 4'!$B$28)*(1-EXP(-'DGL 4'!$B$28*D849))</f>
        <v>3720.0858631363371</v>
      </c>
      <c r="J849" s="21">
        <f>(I849+Systeme!$K$17)/Systeme!$K$14</f>
        <v>1.8600429315681686</v>
      </c>
      <c r="L849" s="8">
        <f>('DGL 4'!$P$11/'DGL 4'!$B$26)*(1-EXP(-'DGL 4'!$B$26*D849)) + ('DGL 4'!$P$12/'DGL 4'!$B$27)*(1-EXP(-'DGL 4'!$B$27*D849))+ ('DGL 4'!$P$13/'DGL 4'!$B$28)*(1-EXP(-'DGL 4'!$B$28*D849))</f>
        <v>3523.738834121963</v>
      </c>
      <c r="M849" s="21">
        <f>(L849+Systeme!$S$17)/Systeme!$S$14</f>
        <v>1.7618694170609814</v>
      </c>
      <c r="O849" s="8">
        <f>('DGL 4'!$P$15/'DGL 4'!$B$26)*(1-EXP(-'DGL 4'!$B$26*D849)) + ('DGL 4'!$P$16/'DGL 4'!$B$27)*(1-EXP(-'DGL 4'!$B$27*D849))+ ('DGL 4'!$P$17/'DGL 4'!$B$28)*(1-EXP(-'DGL 4'!$B$28*D849))</f>
        <v>192066.56770801826</v>
      </c>
      <c r="P849" s="21">
        <f>(O849+Systeme!$AA$17)/Systeme!$AA$14</f>
        <v>96.033283854009127</v>
      </c>
    </row>
    <row r="850" spans="1:16" x14ac:dyDescent="0.25">
      <c r="A850" s="4">
        <f t="shared" si="13"/>
        <v>848</v>
      </c>
      <c r="D850" s="19">
        <f>A850*0.001 *Systeme!$G$4</f>
        <v>84.8</v>
      </c>
      <c r="F850" s="8">
        <f>('DGL 4'!$P$3/'DGL 4'!$B$26)*(1-EXP(-'DGL 4'!$B$26*D850)) + ('DGL 4'!$P$4/'DGL 4'!$B$27)*(1-EXP(-'DGL 4'!$B$27*D850))+ ('DGL 4'!$P$5/'DGL 4'!$B$28)*(1-EXP(-'DGL 4'!$B$28*D850))</f>
        <v>-199313.56075821081</v>
      </c>
      <c r="G850" s="21">
        <f>(F850+Systeme!$C$17)/Systeme!$C$14</f>
        <v>0.34321962089459701</v>
      </c>
      <c r="I850" s="8">
        <f>('DGL 4'!$P$7/'DGL 4'!$B$26)*(1-EXP(-'DGL 4'!$B$26*D850)) + ('DGL 4'!$P$8/'DGL 4'!$B$27)*(1-EXP(-'DGL 4'!$B$27*D850))+ ('DGL 4'!$P$9/'DGL 4'!$B$28)*(1-EXP(-'DGL 4'!$B$28*D850))</f>
        <v>3703.6632098219707</v>
      </c>
      <c r="J850" s="21">
        <f>(I850+Systeme!$K$17)/Systeme!$K$14</f>
        <v>1.8518316049109853</v>
      </c>
      <c r="L850" s="8">
        <f>('DGL 4'!$P$11/'DGL 4'!$B$26)*(1-EXP(-'DGL 4'!$B$26*D850)) + ('DGL 4'!$P$12/'DGL 4'!$B$27)*(1-EXP(-'DGL 4'!$B$27*D850))+ ('DGL 4'!$P$13/'DGL 4'!$B$28)*(1-EXP(-'DGL 4'!$B$28*D850))</f>
        <v>3508.1894641019753</v>
      </c>
      <c r="M850" s="21">
        <f>(L850+Systeme!$S$17)/Systeme!$S$14</f>
        <v>1.7540947320509876</v>
      </c>
      <c r="O850" s="8">
        <f>('DGL 4'!$P$15/'DGL 4'!$B$26)*(1-EXP(-'DGL 4'!$B$26*D850)) + ('DGL 4'!$P$16/'DGL 4'!$B$27)*(1-EXP(-'DGL 4'!$B$27*D850))+ ('DGL 4'!$P$17/'DGL 4'!$B$28)*(1-EXP(-'DGL 4'!$B$28*D850))</f>
        <v>192101.70808428689</v>
      </c>
      <c r="P850" s="21">
        <f>(O850+Systeme!$AA$17)/Systeme!$AA$14</f>
        <v>96.050854042143442</v>
      </c>
    </row>
    <row r="851" spans="1:16" x14ac:dyDescent="0.25">
      <c r="A851" s="4">
        <f t="shared" si="13"/>
        <v>849</v>
      </c>
      <c r="D851" s="19">
        <f>A851*0.001 *Systeme!$G$4</f>
        <v>84.899999999999991</v>
      </c>
      <c r="F851" s="8">
        <f>('DGL 4'!$P$3/'DGL 4'!$B$26)*(1-EXP(-'DGL 4'!$B$26*D851)) + ('DGL 4'!$P$4/'DGL 4'!$B$27)*(1-EXP(-'DGL 4'!$B$27*D851))+ ('DGL 4'!$P$5/'DGL 4'!$B$28)*(1-EXP(-'DGL 4'!$B$28*D851))</f>
        <v>-199316.71389045721</v>
      </c>
      <c r="G851" s="21">
        <f>(F851+Systeme!$C$17)/Systeme!$C$14</f>
        <v>0.34164305477139717</v>
      </c>
      <c r="I851" s="8">
        <f>('DGL 4'!$P$7/'DGL 4'!$B$26)*(1-EXP(-'DGL 4'!$B$26*D851)) + ('DGL 4'!$P$8/'DGL 4'!$B$27)*(1-EXP(-'DGL 4'!$B$27*D851))+ ('DGL 4'!$P$9/'DGL 4'!$B$28)*(1-EXP(-'DGL 4'!$B$28*D851))</f>
        <v>3687.3124695115257</v>
      </c>
      <c r="J851" s="21">
        <f>(I851+Systeme!$K$17)/Systeme!$K$14</f>
        <v>1.8436562347557628</v>
      </c>
      <c r="L851" s="8">
        <f>('DGL 4'!$P$11/'DGL 4'!$B$26)*(1-EXP(-'DGL 4'!$B$26*D851)) + ('DGL 4'!$P$12/'DGL 4'!$B$27)*(1-EXP(-'DGL 4'!$B$27*D851))+ ('DGL 4'!$P$13/'DGL 4'!$B$28)*(1-EXP(-'DGL 4'!$B$28*D851))</f>
        <v>3492.7081172381586</v>
      </c>
      <c r="M851" s="21">
        <f>(L851+Systeme!$S$17)/Systeme!$S$14</f>
        <v>1.7463540586190793</v>
      </c>
      <c r="O851" s="8">
        <f>('DGL 4'!$P$15/'DGL 4'!$B$26)*(1-EXP(-'DGL 4'!$B$26*D851)) + ('DGL 4'!$P$16/'DGL 4'!$B$27)*(1-EXP(-'DGL 4'!$B$27*D851))+ ('DGL 4'!$P$17/'DGL 4'!$B$28)*(1-EXP(-'DGL 4'!$B$28*D851))</f>
        <v>192136.69330370752</v>
      </c>
      <c r="P851" s="21">
        <f>(O851+Systeme!$AA$17)/Systeme!$AA$14</f>
        <v>96.068346651853759</v>
      </c>
    </row>
    <row r="852" spans="1:16" x14ac:dyDescent="0.25">
      <c r="A852" s="4">
        <f t="shared" si="13"/>
        <v>850</v>
      </c>
      <c r="D852" s="19">
        <f>A852*0.001 *Systeme!$G$4</f>
        <v>85</v>
      </c>
      <c r="F852" s="8">
        <f>('DGL 4'!$P$3/'DGL 4'!$B$26)*(1-EXP(-'DGL 4'!$B$26*D852)) + ('DGL 4'!$P$4/'DGL 4'!$B$27)*(1-EXP(-'DGL 4'!$B$27*D852))+ ('DGL 4'!$P$5/'DGL 4'!$B$28)*(1-EXP(-'DGL 4'!$B$28*D852))</f>
        <v>-199319.85188206309</v>
      </c>
      <c r="G852" s="21">
        <f>(F852+Systeme!$C$17)/Systeme!$C$14</f>
        <v>0.34007405896845738</v>
      </c>
      <c r="I852" s="8">
        <f>('DGL 4'!$P$7/'DGL 4'!$B$26)*(1-EXP(-'DGL 4'!$B$26*D852)) + ('DGL 4'!$P$8/'DGL 4'!$B$27)*(1-EXP(-'DGL 4'!$B$27*D852))+ ('DGL 4'!$P$9/'DGL 4'!$B$28)*(1-EXP(-'DGL 4'!$B$28*D852))</f>
        <v>3671.0333341377263</v>
      </c>
      <c r="J852" s="21">
        <f>(I852+Systeme!$K$17)/Systeme!$K$14</f>
        <v>1.8355166670688632</v>
      </c>
      <c r="L852" s="8">
        <f>('DGL 4'!$P$11/'DGL 4'!$B$26)*(1-EXP(-'DGL 4'!$B$26*D852)) + ('DGL 4'!$P$12/'DGL 4'!$B$27)*(1-EXP(-'DGL 4'!$B$27*D852))+ ('DGL 4'!$P$13/'DGL 4'!$B$28)*(1-EXP(-'DGL 4'!$B$28*D852))</f>
        <v>3477.2945028524846</v>
      </c>
      <c r="M852" s="21">
        <f>(L852+Systeme!$S$17)/Systeme!$S$14</f>
        <v>1.7386472514262423</v>
      </c>
      <c r="O852" s="8">
        <f>('DGL 4'!$P$15/'DGL 4'!$B$26)*(1-EXP(-'DGL 4'!$B$26*D852)) + ('DGL 4'!$P$16/'DGL 4'!$B$27)*(1-EXP(-'DGL 4'!$B$27*D852))+ ('DGL 4'!$P$17/'DGL 4'!$B$28)*(1-EXP(-'DGL 4'!$B$28*D852))</f>
        <v>192171.52404507296</v>
      </c>
      <c r="P852" s="21">
        <f>(O852+Systeme!$AA$17)/Systeme!$AA$14</f>
        <v>96.085762022536485</v>
      </c>
    </row>
    <row r="853" spans="1:16" x14ac:dyDescent="0.25">
      <c r="A853" s="4">
        <f t="shared" si="13"/>
        <v>851</v>
      </c>
      <c r="D853" s="19">
        <f>A853*0.001 *Systeme!$G$4</f>
        <v>85.1</v>
      </c>
      <c r="F853" s="8">
        <f>('DGL 4'!$P$3/'DGL 4'!$B$26)*(1-EXP(-'DGL 4'!$B$26*D853)) + ('DGL 4'!$P$4/'DGL 4'!$B$27)*(1-EXP(-'DGL 4'!$B$27*D853))+ ('DGL 4'!$P$5/'DGL 4'!$B$28)*(1-EXP(-'DGL 4'!$B$28*D853))</f>
        <v>-199322.97481258516</v>
      </c>
      <c r="G853" s="21">
        <f>(F853+Systeme!$C$17)/Systeme!$C$14</f>
        <v>0.33851259370741899</v>
      </c>
      <c r="I853" s="8">
        <f>('DGL 4'!$P$7/'DGL 4'!$B$26)*(1-EXP(-'DGL 4'!$B$26*D853)) + ('DGL 4'!$P$8/'DGL 4'!$B$27)*(1-EXP(-'DGL 4'!$B$27*D853))+ ('DGL 4'!$P$9/'DGL 4'!$B$28)*(1-EXP(-'DGL 4'!$B$28*D853))</f>
        <v>3654.82549687766</v>
      </c>
      <c r="J853" s="21">
        <f>(I853+Systeme!$K$17)/Systeme!$K$14</f>
        <v>1.8274127484388301</v>
      </c>
      <c r="L853" s="8">
        <f>('DGL 4'!$P$11/'DGL 4'!$B$26)*(1-EXP(-'DGL 4'!$B$26*D853)) + ('DGL 4'!$P$12/'DGL 4'!$B$27)*(1-EXP(-'DGL 4'!$B$27*D853))+ ('DGL 4'!$P$13/'DGL 4'!$B$28)*(1-EXP(-'DGL 4'!$B$28*D853))</f>
        <v>3461.9483314329118</v>
      </c>
      <c r="M853" s="21">
        <f>(L853+Systeme!$S$17)/Systeme!$S$14</f>
        <v>1.7309741657164559</v>
      </c>
      <c r="O853" s="8">
        <f>('DGL 4'!$P$15/'DGL 4'!$B$26)*(1-EXP(-'DGL 4'!$B$26*D853)) + ('DGL 4'!$P$16/'DGL 4'!$B$27)*(1-EXP(-'DGL 4'!$B$27*D853))+ ('DGL 4'!$P$17/'DGL 4'!$B$28)*(1-EXP(-'DGL 4'!$B$28*D853))</f>
        <v>192206.20098427471</v>
      </c>
      <c r="P853" s="21">
        <f>(O853+Systeme!$AA$17)/Systeme!$AA$14</f>
        <v>96.103100492137358</v>
      </c>
    </row>
    <row r="854" spans="1:16" x14ac:dyDescent="0.25">
      <c r="A854" s="4">
        <f t="shared" si="13"/>
        <v>852</v>
      </c>
      <c r="D854" s="19">
        <f>A854*0.001 *Systeme!$G$4</f>
        <v>85.2</v>
      </c>
      <c r="F854" s="8">
        <f>('DGL 4'!$P$3/'DGL 4'!$B$26)*(1-EXP(-'DGL 4'!$B$26*D854)) + ('DGL 4'!$P$4/'DGL 4'!$B$27)*(1-EXP(-'DGL 4'!$B$27*D854))+ ('DGL 4'!$P$5/'DGL 4'!$B$28)*(1-EXP(-'DGL 4'!$B$28*D854))</f>
        <v>-199326.08276109342</v>
      </c>
      <c r="G854" s="21">
        <f>(F854+Systeme!$C$17)/Systeme!$C$14</f>
        <v>0.33695861945328942</v>
      </c>
      <c r="I854" s="8">
        <f>('DGL 4'!$P$7/'DGL 4'!$B$26)*(1-EXP(-'DGL 4'!$B$26*D854)) + ('DGL 4'!$P$8/'DGL 4'!$B$27)*(1-EXP(-'DGL 4'!$B$27*D854))+ ('DGL 4'!$P$9/'DGL 4'!$B$28)*(1-EXP(-'DGL 4'!$B$28*D854))</f>
        <v>3638.6886521487031</v>
      </c>
      <c r="J854" s="21">
        <f>(I854+Systeme!$K$17)/Systeme!$K$14</f>
        <v>1.8193443260743516</v>
      </c>
      <c r="L854" s="8">
        <f>('DGL 4'!$P$11/'DGL 4'!$B$26)*(1-EXP(-'DGL 4'!$B$26*D854)) + ('DGL 4'!$P$12/'DGL 4'!$B$27)*(1-EXP(-'DGL 4'!$B$27*D854))+ ('DGL 4'!$P$13/'DGL 4'!$B$28)*(1-EXP(-'DGL 4'!$B$28*D854))</f>
        <v>3446.6693146296602</v>
      </c>
      <c r="M854" s="21">
        <f>(L854+Systeme!$S$17)/Systeme!$S$14</f>
        <v>1.72333465731483</v>
      </c>
      <c r="O854" s="8">
        <f>('DGL 4'!$P$15/'DGL 4'!$B$26)*(1-EXP(-'DGL 4'!$B$26*D854)) + ('DGL 4'!$P$16/'DGL 4'!$B$27)*(1-EXP(-'DGL 4'!$B$27*D854))+ ('DGL 4'!$P$17/'DGL 4'!$B$28)*(1-EXP(-'DGL 4'!$B$28*D854))</f>
        <v>192240.72479431515</v>
      </c>
      <c r="P854" s="21">
        <f>(O854+Systeme!$AA$17)/Systeme!$AA$14</f>
        <v>96.120362397157578</v>
      </c>
    </row>
    <row r="855" spans="1:16" x14ac:dyDescent="0.25">
      <c r="A855" s="4">
        <f t="shared" si="13"/>
        <v>853</v>
      </c>
      <c r="D855" s="19">
        <f>A855*0.001 *Systeme!$G$4</f>
        <v>85.3</v>
      </c>
      <c r="F855" s="8">
        <f>('DGL 4'!$P$3/'DGL 4'!$B$26)*(1-EXP(-'DGL 4'!$B$26*D855)) + ('DGL 4'!$P$4/'DGL 4'!$B$27)*(1-EXP(-'DGL 4'!$B$27*D855))+ ('DGL 4'!$P$5/'DGL 4'!$B$28)*(1-EXP(-'DGL 4'!$B$28*D855))</f>
        <v>-199329.17580617435</v>
      </c>
      <c r="G855" s="21">
        <f>(F855+Systeme!$C$17)/Systeme!$C$14</f>
        <v>0.33541209691282708</v>
      </c>
      <c r="I855" s="8">
        <f>('DGL 4'!$P$7/'DGL 4'!$B$26)*(1-EXP(-'DGL 4'!$B$26*D855)) + ('DGL 4'!$P$8/'DGL 4'!$B$27)*(1-EXP(-'DGL 4'!$B$27*D855))+ ('DGL 4'!$P$9/'DGL 4'!$B$28)*(1-EXP(-'DGL 4'!$B$28*D855))</f>
        <v>3622.6224956044171</v>
      </c>
      <c r="J855" s="21">
        <f>(I855+Systeme!$K$17)/Systeme!$K$14</f>
        <v>1.8113112478022084</v>
      </c>
      <c r="L855" s="8">
        <f>('DGL 4'!$P$11/'DGL 4'!$B$26)*(1-EXP(-'DGL 4'!$B$26*D855)) + ('DGL 4'!$P$12/'DGL 4'!$B$27)*(1-EXP(-'DGL 4'!$B$27*D855))+ ('DGL 4'!$P$13/'DGL 4'!$B$28)*(1-EXP(-'DGL 4'!$B$28*D855))</f>
        <v>3431.4571652513114</v>
      </c>
      <c r="M855" s="21">
        <f>(L855+Systeme!$S$17)/Systeme!$S$14</f>
        <v>1.7157285826256556</v>
      </c>
      <c r="O855" s="8">
        <f>('DGL 4'!$P$15/'DGL 4'!$B$26)*(1-EXP(-'DGL 4'!$B$26*D855)) + ('DGL 4'!$P$16/'DGL 4'!$B$27)*(1-EXP(-'DGL 4'!$B$27*D855))+ ('DGL 4'!$P$17/'DGL 4'!$B$28)*(1-EXP(-'DGL 4'!$B$28*D855))</f>
        <v>192275.0961453187</v>
      </c>
      <c r="P855" s="21">
        <f>(O855+Systeme!$AA$17)/Systeme!$AA$14</f>
        <v>96.137548072659357</v>
      </c>
    </row>
    <row r="856" spans="1:16" x14ac:dyDescent="0.25">
      <c r="A856" s="4">
        <f t="shared" si="13"/>
        <v>854</v>
      </c>
      <c r="D856" s="19">
        <f>A856*0.001 *Systeme!$G$4</f>
        <v>85.399999999999991</v>
      </c>
      <c r="F856" s="8">
        <f>('DGL 4'!$P$3/'DGL 4'!$B$26)*(1-EXP(-'DGL 4'!$B$26*D856)) + ('DGL 4'!$P$4/'DGL 4'!$B$27)*(1-EXP(-'DGL 4'!$B$27*D856))+ ('DGL 4'!$P$5/'DGL 4'!$B$28)*(1-EXP(-'DGL 4'!$B$28*D856))</f>
        <v>-199332.25402593473</v>
      </c>
      <c r="G856" s="21">
        <f>(F856+Systeme!$C$17)/Systeme!$C$14</f>
        <v>0.33387298703263513</v>
      </c>
      <c r="I856" s="8">
        <f>('DGL 4'!$P$7/'DGL 4'!$B$26)*(1-EXP(-'DGL 4'!$B$26*D856)) + ('DGL 4'!$P$8/'DGL 4'!$B$27)*(1-EXP(-'DGL 4'!$B$27*D856))+ ('DGL 4'!$P$9/'DGL 4'!$B$28)*(1-EXP(-'DGL 4'!$B$28*D856))</f>
        <v>3606.6267241300666</v>
      </c>
      <c r="J856" s="21">
        <f>(I856+Systeme!$K$17)/Systeme!$K$14</f>
        <v>1.8033133620650332</v>
      </c>
      <c r="L856" s="8">
        <f>('DGL 4'!$P$11/'DGL 4'!$B$26)*(1-EXP(-'DGL 4'!$B$26*D856)) + ('DGL 4'!$P$12/'DGL 4'!$B$27)*(1-EXP(-'DGL 4'!$B$27*D856))+ ('DGL 4'!$P$13/'DGL 4'!$B$28)*(1-EXP(-'DGL 4'!$B$28*D856))</f>
        <v>3416.3115972609085</v>
      </c>
      <c r="M856" s="21">
        <f>(L856+Systeme!$S$17)/Systeme!$S$14</f>
        <v>1.7081557986304543</v>
      </c>
      <c r="O856" s="8">
        <f>('DGL 4'!$P$15/'DGL 4'!$B$26)*(1-EXP(-'DGL 4'!$B$26*D856)) + ('DGL 4'!$P$16/'DGL 4'!$B$27)*(1-EXP(-'DGL 4'!$B$27*D856))+ ('DGL 4'!$P$17/'DGL 4'!$B$28)*(1-EXP(-'DGL 4'!$B$28*D856))</f>
        <v>192309.31570454381</v>
      </c>
      <c r="P856" s="21">
        <f>(O856+Systeme!$AA$17)/Systeme!$AA$14</f>
        <v>96.15465785227191</v>
      </c>
    </row>
    <row r="857" spans="1:16" x14ac:dyDescent="0.25">
      <c r="A857" s="4">
        <f t="shared" si="13"/>
        <v>855</v>
      </c>
      <c r="D857" s="19">
        <f>A857*0.001 *Systeme!$G$4</f>
        <v>85.5</v>
      </c>
      <c r="F857" s="8">
        <f>('DGL 4'!$P$3/'DGL 4'!$B$26)*(1-EXP(-'DGL 4'!$B$26*D857)) + ('DGL 4'!$P$4/'DGL 4'!$B$27)*(1-EXP(-'DGL 4'!$B$27*D857))+ ('DGL 4'!$P$5/'DGL 4'!$B$28)*(1-EXP(-'DGL 4'!$B$28*D857))</f>
        <v>-199335.31749800526</v>
      </c>
      <c r="G857" s="21">
        <f>(F857+Systeme!$C$17)/Systeme!$C$14</f>
        <v>0.33234125099737138</v>
      </c>
      <c r="I857" s="8">
        <f>('DGL 4'!$P$7/'DGL 4'!$B$26)*(1-EXP(-'DGL 4'!$B$26*D857)) + ('DGL 4'!$P$8/'DGL 4'!$B$27)*(1-EXP(-'DGL 4'!$B$27*D857))+ ('DGL 4'!$P$9/'DGL 4'!$B$28)*(1-EXP(-'DGL 4'!$B$28*D857))</f>
        <v>3590.7010358388361</v>
      </c>
      <c r="J857" s="21">
        <f>(I857+Systeme!$K$17)/Systeme!$K$14</f>
        <v>1.795350517919418</v>
      </c>
      <c r="L857" s="8">
        <f>('DGL 4'!$P$11/'DGL 4'!$B$26)*(1-EXP(-'DGL 4'!$B$26*D857)) + ('DGL 4'!$P$12/'DGL 4'!$B$27)*(1-EXP(-'DGL 4'!$B$27*D857))+ ('DGL 4'!$P$13/'DGL 4'!$B$28)*(1-EXP(-'DGL 4'!$B$28*D857))</f>
        <v>3401.2323257724347</v>
      </c>
      <c r="M857" s="21">
        <f>(L857+Systeme!$S$17)/Systeme!$S$14</f>
        <v>1.7006161628862173</v>
      </c>
      <c r="O857" s="8">
        <f>('DGL 4'!$P$15/'DGL 4'!$B$26)*(1-EXP(-'DGL 4'!$B$26*D857)) + ('DGL 4'!$P$16/'DGL 4'!$B$27)*(1-EXP(-'DGL 4'!$B$27*D857))+ ('DGL 4'!$P$17/'DGL 4'!$B$28)*(1-EXP(-'DGL 4'!$B$28*D857))</f>
        <v>192343.38413639404</v>
      </c>
      <c r="P857" s="21">
        <f>(O857+Systeme!$AA$17)/Systeme!$AA$14</f>
        <v>96.171692068197018</v>
      </c>
    </row>
    <row r="858" spans="1:16" x14ac:dyDescent="0.25">
      <c r="A858" s="4">
        <f t="shared" si="13"/>
        <v>856</v>
      </c>
      <c r="D858" s="19">
        <f>A858*0.001 *Systeme!$G$4</f>
        <v>85.6</v>
      </c>
      <c r="F858" s="8">
        <f>('DGL 4'!$P$3/'DGL 4'!$B$26)*(1-EXP(-'DGL 4'!$B$26*D858)) + ('DGL 4'!$P$4/'DGL 4'!$B$27)*(1-EXP(-'DGL 4'!$B$27*D858))+ ('DGL 4'!$P$5/'DGL 4'!$B$28)*(1-EXP(-'DGL 4'!$B$28*D858))</f>
        <v>-199338.36629954388</v>
      </c>
      <c r="G858" s="21">
        <f>(F858+Systeme!$C$17)/Systeme!$C$14</f>
        <v>0.33081685022806051</v>
      </c>
      <c r="I858" s="8">
        <f>('DGL 4'!$P$7/'DGL 4'!$B$26)*(1-EXP(-'DGL 4'!$B$26*D858)) + ('DGL 4'!$P$8/'DGL 4'!$B$27)*(1-EXP(-'DGL 4'!$B$27*D858))+ ('DGL 4'!$P$9/'DGL 4'!$B$28)*(1-EXP(-'DGL 4'!$B$28*D858))</f>
        <v>3574.8451300674351</v>
      </c>
      <c r="J858" s="21">
        <f>(I858+Systeme!$K$17)/Systeme!$K$14</f>
        <v>1.7874225650337174</v>
      </c>
      <c r="L858" s="8">
        <f>('DGL 4'!$P$11/'DGL 4'!$B$26)*(1-EXP(-'DGL 4'!$B$26*D858)) + ('DGL 4'!$P$12/'DGL 4'!$B$27)*(1-EXP(-'DGL 4'!$B$27*D858))+ ('DGL 4'!$P$13/'DGL 4'!$B$28)*(1-EXP(-'DGL 4'!$B$28*D858))</f>
        <v>3386.2190670466807</v>
      </c>
      <c r="M858" s="21">
        <f>(L858+Systeme!$S$17)/Systeme!$S$14</f>
        <v>1.6931095335233404</v>
      </c>
      <c r="O858" s="8">
        <f>('DGL 4'!$P$15/'DGL 4'!$B$26)*(1-EXP(-'DGL 4'!$B$26*D858)) + ('DGL 4'!$P$16/'DGL 4'!$B$27)*(1-EXP(-'DGL 4'!$B$27*D858))+ ('DGL 4'!$P$17/'DGL 4'!$B$28)*(1-EXP(-'DGL 4'!$B$28*D858))</f>
        <v>192377.30210242985</v>
      </c>
      <c r="P858" s="21">
        <f>(O858+Systeme!$AA$17)/Systeme!$AA$14</f>
        <v>96.188651051214919</v>
      </c>
    </row>
    <row r="859" spans="1:16" x14ac:dyDescent="0.25">
      <c r="A859" s="4">
        <f t="shared" si="13"/>
        <v>857</v>
      </c>
      <c r="D859" s="19">
        <f>A859*0.001 *Systeme!$G$4</f>
        <v>85.7</v>
      </c>
      <c r="F859" s="8">
        <f>('DGL 4'!$P$3/'DGL 4'!$B$26)*(1-EXP(-'DGL 4'!$B$26*D859)) + ('DGL 4'!$P$4/'DGL 4'!$B$27)*(1-EXP(-'DGL 4'!$B$27*D859))+ ('DGL 4'!$P$5/'DGL 4'!$B$28)*(1-EXP(-'DGL 4'!$B$28*D859))</f>
        <v>-199341.40050723933</v>
      </c>
      <c r="G859" s="21">
        <f>(F859+Systeme!$C$17)/Systeme!$C$14</f>
        <v>0.3292997463803331</v>
      </c>
      <c r="I859" s="8">
        <f>('DGL 4'!$P$7/'DGL 4'!$B$26)*(1-EXP(-'DGL 4'!$B$26*D859)) + ('DGL 4'!$P$8/'DGL 4'!$B$27)*(1-EXP(-'DGL 4'!$B$27*D859))+ ('DGL 4'!$P$9/'DGL 4'!$B$28)*(1-EXP(-'DGL 4'!$B$28*D859))</f>
        <v>3559.058707371878</v>
      </c>
      <c r="J859" s="21">
        <f>(I859+Systeme!$K$17)/Systeme!$K$14</f>
        <v>1.7795293536859389</v>
      </c>
      <c r="L859" s="8">
        <f>('DGL 4'!$P$11/'DGL 4'!$B$26)*(1-EXP(-'DGL 4'!$B$26*D859)) + ('DGL 4'!$P$12/'DGL 4'!$B$27)*(1-EXP(-'DGL 4'!$B$27*D859))+ ('DGL 4'!$P$13/'DGL 4'!$B$28)*(1-EXP(-'DGL 4'!$B$28*D859))</f>
        <v>3371.2715384875773</v>
      </c>
      <c r="M859" s="21">
        <f>(L859+Systeme!$S$17)/Systeme!$S$14</f>
        <v>1.6856357692437887</v>
      </c>
      <c r="O859" s="8">
        <f>('DGL 4'!$P$15/'DGL 4'!$B$26)*(1-EXP(-'DGL 4'!$B$26*D859)) + ('DGL 4'!$P$16/'DGL 4'!$B$27)*(1-EXP(-'DGL 4'!$B$27*D859))+ ('DGL 4'!$P$17/'DGL 4'!$B$28)*(1-EXP(-'DGL 4'!$B$28*D859))</f>
        <v>192411.07026137994</v>
      </c>
      <c r="P859" s="21">
        <f>(O859+Systeme!$AA$17)/Systeme!$AA$14</f>
        <v>96.205535130689967</v>
      </c>
    </row>
    <row r="860" spans="1:16" x14ac:dyDescent="0.25">
      <c r="A860" s="4">
        <f t="shared" si="13"/>
        <v>858</v>
      </c>
      <c r="D860" s="19">
        <f>A860*0.001 *Systeme!$G$4</f>
        <v>85.8</v>
      </c>
      <c r="F860" s="8">
        <f>('DGL 4'!$P$3/'DGL 4'!$B$26)*(1-EXP(-'DGL 4'!$B$26*D860)) + ('DGL 4'!$P$4/'DGL 4'!$B$27)*(1-EXP(-'DGL 4'!$B$27*D860))+ ('DGL 4'!$P$5/'DGL 4'!$B$28)*(1-EXP(-'DGL 4'!$B$28*D860))</f>
        <v>-199344.42019731473</v>
      </c>
      <c r="G860" s="21">
        <f>(F860+Systeme!$C$17)/Systeme!$C$14</f>
        <v>0.32778990134263586</v>
      </c>
      <c r="I860" s="8">
        <f>('DGL 4'!$P$7/'DGL 4'!$B$26)*(1-EXP(-'DGL 4'!$B$26*D860)) + ('DGL 4'!$P$8/'DGL 4'!$B$27)*(1-EXP(-'DGL 4'!$B$27*D860))+ ('DGL 4'!$P$9/'DGL 4'!$B$28)*(1-EXP(-'DGL 4'!$B$28*D860))</f>
        <v>3543.3414695235842</v>
      </c>
      <c r="J860" s="21">
        <f>(I860+Systeme!$K$17)/Systeme!$K$14</f>
        <v>1.7716707347617922</v>
      </c>
      <c r="L860" s="8">
        <f>('DGL 4'!$P$11/'DGL 4'!$B$26)*(1-EXP(-'DGL 4'!$B$26*D860)) + ('DGL 4'!$P$12/'DGL 4'!$B$27)*(1-EXP(-'DGL 4'!$B$27*D860))+ ('DGL 4'!$P$13/'DGL 4'!$B$28)*(1-EXP(-'DGL 4'!$B$28*D860))</f>
        <v>3356.3894586384413</v>
      </c>
      <c r="M860" s="21">
        <f>(L860+Systeme!$S$17)/Systeme!$S$14</f>
        <v>1.6781947293192205</v>
      </c>
      <c r="O860" s="8">
        <f>('DGL 4'!$P$15/'DGL 4'!$B$26)*(1-EXP(-'DGL 4'!$B$26*D860)) + ('DGL 4'!$P$16/'DGL 4'!$B$27)*(1-EXP(-'DGL 4'!$B$27*D860))+ ('DGL 4'!$P$17/'DGL 4'!$B$28)*(1-EXP(-'DGL 4'!$B$28*D860))</f>
        <v>192444.68926915276</v>
      </c>
      <c r="P860" s="21">
        <f>(O860+Systeme!$AA$17)/Systeme!$AA$14</f>
        <v>96.222344634576388</v>
      </c>
    </row>
    <row r="861" spans="1:16" x14ac:dyDescent="0.25">
      <c r="A861" s="4">
        <f t="shared" si="13"/>
        <v>859</v>
      </c>
      <c r="D861" s="19">
        <f>A861*0.001 *Systeme!$G$4</f>
        <v>85.9</v>
      </c>
      <c r="F861" s="8">
        <f>('DGL 4'!$P$3/'DGL 4'!$B$26)*(1-EXP(-'DGL 4'!$B$26*D861)) + ('DGL 4'!$P$4/'DGL 4'!$B$27)*(1-EXP(-'DGL 4'!$B$27*D861))+ ('DGL 4'!$P$5/'DGL 4'!$B$28)*(1-EXP(-'DGL 4'!$B$28*D861))</f>
        <v>-199347.42544553085</v>
      </c>
      <c r="G861" s="21">
        <f>(F861+Systeme!$C$17)/Systeme!$C$14</f>
        <v>0.32628727723457268</v>
      </c>
      <c r="I861" s="8">
        <f>('DGL 4'!$P$7/'DGL 4'!$B$26)*(1-EXP(-'DGL 4'!$B$26*D861)) + ('DGL 4'!$P$8/'DGL 4'!$B$27)*(1-EXP(-'DGL 4'!$B$27*D861))+ ('DGL 4'!$P$9/'DGL 4'!$B$28)*(1-EXP(-'DGL 4'!$B$28*D861))</f>
        <v>3527.6931195050711</v>
      </c>
      <c r="J861" s="21">
        <f>(I861+Systeme!$K$17)/Systeme!$K$14</f>
        <v>1.7638465597525355</v>
      </c>
      <c r="L861" s="8">
        <f>('DGL 4'!$P$11/'DGL 4'!$B$26)*(1-EXP(-'DGL 4'!$B$26*D861)) + ('DGL 4'!$P$12/'DGL 4'!$B$27)*(1-EXP(-'DGL 4'!$B$27*D861))+ ('DGL 4'!$P$13/'DGL 4'!$B$28)*(1-EXP(-'DGL 4'!$B$28*D861))</f>
        <v>3341.5725471781625</v>
      </c>
      <c r="M861" s="21">
        <f>(L861+Systeme!$S$17)/Systeme!$S$14</f>
        <v>1.6707862735890813</v>
      </c>
      <c r="O861" s="8">
        <f>('DGL 4'!$P$15/'DGL 4'!$B$26)*(1-EXP(-'DGL 4'!$B$26*D861)) + ('DGL 4'!$P$16/'DGL 4'!$B$27)*(1-EXP(-'DGL 4'!$B$27*D861))+ ('DGL 4'!$P$17/'DGL 4'!$B$28)*(1-EXP(-'DGL 4'!$B$28*D861))</f>
        <v>192478.15977884765</v>
      </c>
      <c r="P861" s="21">
        <f>(O861+Systeme!$AA$17)/Systeme!$AA$14</f>
        <v>96.23907988942382</v>
      </c>
    </row>
    <row r="862" spans="1:16" x14ac:dyDescent="0.25">
      <c r="A862" s="4">
        <f t="shared" si="13"/>
        <v>860</v>
      </c>
      <c r="D862" s="19">
        <f>A862*0.001 *Systeme!$G$4</f>
        <v>86</v>
      </c>
      <c r="F862" s="8">
        <f>('DGL 4'!$P$3/'DGL 4'!$B$26)*(1-EXP(-'DGL 4'!$B$26*D862)) + ('DGL 4'!$P$4/'DGL 4'!$B$27)*(1-EXP(-'DGL 4'!$B$27*D862))+ ('DGL 4'!$P$5/'DGL 4'!$B$28)*(1-EXP(-'DGL 4'!$B$28*D862))</f>
        <v>-199350.4163271896</v>
      </c>
      <c r="G862" s="21">
        <f>(F862+Systeme!$C$17)/Systeme!$C$14</f>
        <v>0.32479183640520204</v>
      </c>
      <c r="I862" s="8">
        <f>('DGL 4'!$P$7/'DGL 4'!$B$26)*(1-EXP(-'DGL 4'!$B$26*D862)) + ('DGL 4'!$P$8/'DGL 4'!$B$27)*(1-EXP(-'DGL 4'!$B$27*D862))+ ('DGL 4'!$P$9/'DGL 4'!$B$28)*(1-EXP(-'DGL 4'!$B$28*D862))</f>
        <v>3512.1133615058206</v>
      </c>
      <c r="J862" s="21">
        <f>(I862+Systeme!$K$17)/Systeme!$K$14</f>
        <v>1.7560566807529103</v>
      </c>
      <c r="L862" s="8">
        <f>('DGL 4'!$P$11/'DGL 4'!$B$26)*(1-EXP(-'DGL 4'!$B$26*D862)) + ('DGL 4'!$P$12/'DGL 4'!$B$27)*(1-EXP(-'DGL 4'!$B$27*D862))+ ('DGL 4'!$P$13/'DGL 4'!$B$28)*(1-EXP(-'DGL 4'!$B$28*D862))</f>
        <v>3326.8205249173334</v>
      </c>
      <c r="M862" s="21">
        <f>(L862+Systeme!$S$17)/Systeme!$S$14</f>
        <v>1.6634102624586666</v>
      </c>
      <c r="O862" s="8">
        <f>('DGL 4'!$P$15/'DGL 4'!$B$26)*(1-EXP(-'DGL 4'!$B$26*D862)) + ('DGL 4'!$P$16/'DGL 4'!$B$27)*(1-EXP(-'DGL 4'!$B$27*D862))+ ('DGL 4'!$P$17/'DGL 4'!$B$28)*(1-EXP(-'DGL 4'!$B$28*D862))</f>
        <v>192511.4824407665</v>
      </c>
      <c r="P862" s="21">
        <f>(O862+Systeme!$AA$17)/Systeme!$AA$14</f>
        <v>96.255741220383257</v>
      </c>
    </row>
    <row r="863" spans="1:16" x14ac:dyDescent="0.25">
      <c r="A863" s="4">
        <f t="shared" si="13"/>
        <v>861</v>
      </c>
      <c r="D863" s="19">
        <f>A863*0.001 *Systeme!$G$4</f>
        <v>86.1</v>
      </c>
      <c r="F863" s="8">
        <f>('DGL 4'!$P$3/'DGL 4'!$B$26)*(1-EXP(-'DGL 4'!$B$26*D863)) + ('DGL 4'!$P$4/'DGL 4'!$B$27)*(1-EXP(-'DGL 4'!$B$27*D863))+ ('DGL 4'!$P$5/'DGL 4'!$B$28)*(1-EXP(-'DGL 4'!$B$28*D863))</f>
        <v>-199353.39291713727</v>
      </c>
      <c r="G863" s="21">
        <f>(F863+Systeme!$C$17)/Systeme!$C$14</f>
        <v>0.32330354143136353</v>
      </c>
      <c r="I863" s="8">
        <f>('DGL 4'!$P$7/'DGL 4'!$B$26)*(1-EXP(-'DGL 4'!$B$26*D863)) + ('DGL 4'!$P$8/'DGL 4'!$B$27)*(1-EXP(-'DGL 4'!$B$27*D863))+ ('DGL 4'!$P$9/'DGL 4'!$B$28)*(1-EXP(-'DGL 4'!$B$28*D863))</f>
        <v>3496.60190091806</v>
      </c>
      <c r="J863" s="21">
        <f>(I863+Systeme!$K$17)/Systeme!$K$14</f>
        <v>1.7483009504590299</v>
      </c>
      <c r="L863" s="8">
        <f>('DGL 4'!$P$11/'DGL 4'!$B$26)*(1-EXP(-'DGL 4'!$B$26*D863)) + ('DGL 4'!$P$12/'DGL 4'!$B$27)*(1-EXP(-'DGL 4'!$B$27*D863))+ ('DGL 4'!$P$13/'DGL 4'!$B$28)*(1-EXP(-'DGL 4'!$B$28*D863))</f>
        <v>3312.1331137944944</v>
      </c>
      <c r="M863" s="21">
        <f>(L863+Systeme!$S$17)/Systeme!$S$14</f>
        <v>1.6560665568972472</v>
      </c>
      <c r="O863" s="8">
        <f>('DGL 4'!$P$15/'DGL 4'!$B$26)*(1-EXP(-'DGL 4'!$B$26*D863)) + ('DGL 4'!$P$16/'DGL 4'!$B$27)*(1-EXP(-'DGL 4'!$B$27*D863))+ ('DGL 4'!$P$17/'DGL 4'!$B$28)*(1-EXP(-'DGL 4'!$B$28*D863))</f>
        <v>192544.65790242475</v>
      </c>
      <c r="P863" s="21">
        <f>(O863+Systeme!$AA$17)/Systeme!$AA$14</f>
        <v>96.272328951212373</v>
      </c>
    </row>
    <row r="864" spans="1:16" x14ac:dyDescent="0.25">
      <c r="A864" s="4">
        <f t="shared" si="13"/>
        <v>862</v>
      </c>
      <c r="D864" s="19">
        <f>A864*0.001 *Systeme!$G$4</f>
        <v>86.2</v>
      </c>
      <c r="F864" s="8">
        <f>('DGL 4'!$P$3/'DGL 4'!$B$26)*(1-EXP(-'DGL 4'!$B$26*D864)) + ('DGL 4'!$P$4/'DGL 4'!$B$27)*(1-EXP(-'DGL 4'!$B$27*D864))+ ('DGL 4'!$P$5/'DGL 4'!$B$28)*(1-EXP(-'DGL 4'!$B$28*D864))</f>
        <v>-199356.35528976805</v>
      </c>
      <c r="G864" s="21">
        <f>(F864+Systeme!$C$17)/Systeme!$C$14</f>
        <v>0.32182235511597534</v>
      </c>
      <c r="I864" s="8">
        <f>('DGL 4'!$P$7/'DGL 4'!$B$26)*(1-EXP(-'DGL 4'!$B$26*D864)) + ('DGL 4'!$P$8/'DGL 4'!$B$27)*(1-EXP(-'DGL 4'!$B$27*D864))+ ('DGL 4'!$P$9/'DGL 4'!$B$28)*(1-EXP(-'DGL 4'!$B$28*D864))</f>
        <v>3481.1584443328611</v>
      </c>
      <c r="J864" s="21">
        <f>(I864+Systeme!$K$17)/Systeme!$K$14</f>
        <v>1.7405792221664305</v>
      </c>
      <c r="L864" s="8">
        <f>('DGL 4'!$P$11/'DGL 4'!$B$26)*(1-EXP(-'DGL 4'!$B$26*D864)) + ('DGL 4'!$P$12/'DGL 4'!$B$27)*(1-EXP(-'DGL 4'!$B$27*D864))+ ('DGL 4'!$P$13/'DGL 4'!$B$28)*(1-EXP(-'DGL 4'!$B$28*D864))</f>
        <v>3297.5100368723215</v>
      </c>
      <c r="M864" s="21">
        <f>(L864+Systeme!$S$17)/Systeme!$S$14</f>
        <v>1.6487550184361608</v>
      </c>
      <c r="O864" s="8">
        <f>('DGL 4'!$P$15/'DGL 4'!$B$26)*(1-EXP(-'DGL 4'!$B$26*D864)) + ('DGL 4'!$P$16/'DGL 4'!$B$27)*(1-EXP(-'DGL 4'!$B$27*D864))+ ('DGL 4'!$P$17/'DGL 4'!$B$28)*(1-EXP(-'DGL 4'!$B$28*D864))</f>
        <v>192577.6868085629</v>
      </c>
      <c r="P864" s="21">
        <f>(O864+Systeme!$AA$17)/Systeme!$AA$14</f>
        <v>96.288843404281451</v>
      </c>
    </row>
    <row r="865" spans="1:16" x14ac:dyDescent="0.25">
      <c r="A865" s="4">
        <f t="shared" si="13"/>
        <v>863</v>
      </c>
      <c r="D865" s="19">
        <f>A865*0.001 *Systeme!$G$4</f>
        <v>86.3</v>
      </c>
      <c r="F865" s="8">
        <f>('DGL 4'!$P$3/'DGL 4'!$B$26)*(1-EXP(-'DGL 4'!$B$26*D865)) + ('DGL 4'!$P$4/'DGL 4'!$B$27)*(1-EXP(-'DGL 4'!$B$27*D865))+ ('DGL 4'!$P$5/'DGL 4'!$B$28)*(1-EXP(-'DGL 4'!$B$28*D865))</f>
        <v>-199359.30351902716</v>
      </c>
      <c r="G865" s="21">
        <f>(F865+Systeme!$C$17)/Systeme!$C$14</f>
        <v>0.32034824048641897</v>
      </c>
      <c r="I865" s="8">
        <f>('DGL 4'!$P$7/'DGL 4'!$B$26)*(1-EXP(-'DGL 4'!$B$26*D865)) + ('DGL 4'!$P$8/'DGL 4'!$B$27)*(1-EXP(-'DGL 4'!$B$27*D865))+ ('DGL 4'!$P$9/'DGL 4'!$B$28)*(1-EXP(-'DGL 4'!$B$28*D865))</f>
        <v>3465.7826995357755</v>
      </c>
      <c r="J865" s="21">
        <f>(I865+Systeme!$K$17)/Systeme!$K$14</f>
        <v>1.7328913497678877</v>
      </c>
      <c r="L865" s="8">
        <f>('DGL 4'!$P$11/'DGL 4'!$B$26)*(1-EXP(-'DGL 4'!$B$26*D865)) + ('DGL 4'!$P$12/'DGL 4'!$B$27)*(1-EXP(-'DGL 4'!$B$27*D865))+ ('DGL 4'!$P$13/'DGL 4'!$B$28)*(1-EXP(-'DGL 4'!$B$28*D865))</f>
        <v>3282.9510183339007</v>
      </c>
      <c r="M865" s="21">
        <f>(L865+Systeme!$S$17)/Systeme!$S$14</f>
        <v>1.6414755091669504</v>
      </c>
      <c r="O865" s="8">
        <f>('DGL 4'!$P$15/'DGL 4'!$B$26)*(1-EXP(-'DGL 4'!$B$26*D865)) + ('DGL 4'!$P$16/'DGL 4'!$B$27)*(1-EXP(-'DGL 4'!$B$27*D865))+ ('DGL 4'!$P$17/'DGL 4'!$B$28)*(1-EXP(-'DGL 4'!$B$28*D865))</f>
        <v>192610.56980115754</v>
      </c>
      <c r="P865" s="21">
        <f>(O865+Systeme!$AA$17)/Systeme!$AA$14</f>
        <v>96.305284900578769</v>
      </c>
    </row>
    <row r="866" spans="1:16" x14ac:dyDescent="0.25">
      <c r="A866" s="4">
        <f t="shared" si="13"/>
        <v>864</v>
      </c>
      <c r="D866" s="19">
        <f>A866*0.001 *Systeme!$G$4</f>
        <v>86.4</v>
      </c>
      <c r="F866" s="8">
        <f>('DGL 4'!$P$3/'DGL 4'!$B$26)*(1-EXP(-'DGL 4'!$B$26*D866)) + ('DGL 4'!$P$4/'DGL 4'!$B$27)*(1-EXP(-'DGL 4'!$B$27*D866))+ ('DGL 4'!$P$5/'DGL 4'!$B$28)*(1-EXP(-'DGL 4'!$B$28*D866))</f>
        <v>-199362.23767841436</v>
      </c>
      <c r="G866" s="21">
        <f>(F866+Systeme!$C$17)/Systeme!$C$14</f>
        <v>0.31888116079282192</v>
      </c>
      <c r="I866" s="8">
        <f>('DGL 4'!$P$7/'DGL 4'!$B$26)*(1-EXP(-'DGL 4'!$B$26*D866)) + ('DGL 4'!$P$8/'DGL 4'!$B$27)*(1-EXP(-'DGL 4'!$B$27*D866))+ ('DGL 4'!$P$9/'DGL 4'!$B$28)*(1-EXP(-'DGL 4'!$B$28*D866))</f>
        <v>3450.4743755028758</v>
      </c>
      <c r="J866" s="21">
        <f>(I866+Systeme!$K$17)/Systeme!$K$14</f>
        <v>1.7252371877514379</v>
      </c>
      <c r="L866" s="8">
        <f>('DGL 4'!$P$11/'DGL 4'!$B$26)*(1-EXP(-'DGL 4'!$B$26*D866)) + ('DGL 4'!$P$12/'DGL 4'!$B$27)*(1-EXP(-'DGL 4'!$B$27*D866))+ ('DGL 4'!$P$13/'DGL 4'!$B$28)*(1-EXP(-'DGL 4'!$B$28*D866))</f>
        <v>3268.4557834789448</v>
      </c>
      <c r="M866" s="21">
        <f>(L866+Systeme!$S$17)/Systeme!$S$14</f>
        <v>1.6342278917394724</v>
      </c>
      <c r="O866" s="8">
        <f>('DGL 4'!$P$15/'DGL 4'!$B$26)*(1-EXP(-'DGL 4'!$B$26*D866)) + ('DGL 4'!$P$16/'DGL 4'!$B$27)*(1-EXP(-'DGL 4'!$B$27*D866))+ ('DGL 4'!$P$17/'DGL 4'!$B$28)*(1-EXP(-'DGL 4'!$B$28*D866))</f>
        <v>192643.30751943256</v>
      </c>
      <c r="P866" s="21">
        <f>(O866+Systeme!$AA$17)/Systeme!$AA$14</f>
        <v>96.321653759716284</v>
      </c>
    </row>
    <row r="867" spans="1:16" x14ac:dyDescent="0.25">
      <c r="A867" s="4">
        <f t="shared" si="13"/>
        <v>865</v>
      </c>
      <c r="D867" s="19">
        <f>A867*0.001 *Systeme!$G$4</f>
        <v>86.5</v>
      </c>
      <c r="F867" s="8">
        <f>('DGL 4'!$P$3/'DGL 4'!$B$26)*(1-EXP(-'DGL 4'!$B$26*D867)) + ('DGL 4'!$P$4/'DGL 4'!$B$27)*(1-EXP(-'DGL 4'!$B$27*D867))+ ('DGL 4'!$P$5/'DGL 4'!$B$28)*(1-EXP(-'DGL 4'!$B$28*D867))</f>
        <v>-199365.15784098691</v>
      </c>
      <c r="G867" s="21">
        <f>(F867+Systeme!$C$17)/Systeme!$C$14</f>
        <v>0.31742107950654463</v>
      </c>
      <c r="I867" s="8">
        <f>('DGL 4'!$P$7/'DGL 4'!$B$26)*(1-EXP(-'DGL 4'!$B$26*D867)) + ('DGL 4'!$P$8/'DGL 4'!$B$27)*(1-EXP(-'DGL 4'!$B$27*D867))+ ('DGL 4'!$P$9/'DGL 4'!$B$28)*(1-EXP(-'DGL 4'!$B$28*D867))</f>
        <v>3435.2331823964487</v>
      </c>
      <c r="J867" s="21">
        <f>(I867+Systeme!$K$17)/Systeme!$K$14</f>
        <v>1.7176165911982244</v>
      </c>
      <c r="L867" s="8">
        <f>('DGL 4'!$P$11/'DGL 4'!$B$26)*(1-EXP(-'DGL 4'!$B$26*D867)) + ('DGL 4'!$P$12/'DGL 4'!$B$27)*(1-EXP(-'DGL 4'!$B$27*D867))+ ('DGL 4'!$P$13/'DGL 4'!$B$28)*(1-EXP(-'DGL 4'!$B$28*D867))</f>
        <v>3254.0240587198932</v>
      </c>
      <c r="M867" s="21">
        <f>(L867+Systeme!$S$17)/Systeme!$S$14</f>
        <v>1.6270120293599466</v>
      </c>
      <c r="O867" s="8">
        <f>('DGL 4'!$P$15/'DGL 4'!$B$26)*(1-EXP(-'DGL 4'!$B$26*D867)) + ('DGL 4'!$P$16/'DGL 4'!$B$27)*(1-EXP(-'DGL 4'!$B$27*D867))+ ('DGL 4'!$P$17/'DGL 4'!$B$28)*(1-EXP(-'DGL 4'!$B$28*D867))</f>
        <v>192675.90059987063</v>
      </c>
      <c r="P867" s="21">
        <f>(O867+Systeme!$AA$17)/Systeme!$AA$14</f>
        <v>96.337950299935315</v>
      </c>
    </row>
    <row r="868" spans="1:16" x14ac:dyDescent="0.25">
      <c r="A868" s="4">
        <f t="shared" si="13"/>
        <v>866</v>
      </c>
      <c r="D868" s="19">
        <f>A868*0.001 *Systeme!$G$4</f>
        <v>86.6</v>
      </c>
      <c r="F868" s="8">
        <f>('DGL 4'!$P$3/'DGL 4'!$B$26)*(1-EXP(-'DGL 4'!$B$26*D868)) + ('DGL 4'!$P$4/'DGL 4'!$B$27)*(1-EXP(-'DGL 4'!$B$27*D868))+ ('DGL 4'!$P$5/'DGL 4'!$B$28)*(1-EXP(-'DGL 4'!$B$28*D868))</f>
        <v>-199368.06407936302</v>
      </c>
      <c r="G868" s="21">
        <f>(F868+Systeme!$C$17)/Systeme!$C$14</f>
        <v>0.31596796031849228</v>
      </c>
      <c r="I868" s="8">
        <f>('DGL 4'!$P$7/'DGL 4'!$B$26)*(1-EXP(-'DGL 4'!$B$26*D868)) + ('DGL 4'!$P$8/'DGL 4'!$B$27)*(1-EXP(-'DGL 4'!$B$27*D868))+ ('DGL 4'!$P$9/'DGL 4'!$B$28)*(1-EXP(-'DGL 4'!$B$28*D868))</f>
        <v>3420.0588315611531</v>
      </c>
      <c r="J868" s="21">
        <f>(I868+Systeme!$K$17)/Systeme!$K$14</f>
        <v>1.7100294157805764</v>
      </c>
      <c r="L868" s="8">
        <f>('DGL 4'!$P$11/'DGL 4'!$B$26)*(1-EXP(-'DGL 4'!$B$26*D868)) + ('DGL 4'!$P$12/'DGL 4'!$B$27)*(1-EXP(-'DGL 4'!$B$27*D868))+ ('DGL 4'!$P$13/'DGL 4'!$B$28)*(1-EXP(-'DGL 4'!$B$28*D868))</f>
        <v>3239.6555715782742</v>
      </c>
      <c r="M868" s="21">
        <f>(L868+Systeme!$S$17)/Systeme!$S$14</f>
        <v>1.6198277857891372</v>
      </c>
      <c r="O868" s="8">
        <f>('DGL 4'!$P$15/'DGL 4'!$B$26)*(1-EXP(-'DGL 4'!$B$26*D868)) + ('DGL 4'!$P$16/'DGL 4'!$B$27)*(1-EXP(-'DGL 4'!$B$27*D868))+ ('DGL 4'!$P$17/'DGL 4'!$B$28)*(1-EXP(-'DGL 4'!$B$28*D868))</f>
        <v>192708.34967622365</v>
      </c>
      <c r="P868" s="21">
        <f>(O868+Systeme!$AA$17)/Systeme!$AA$14</f>
        <v>96.354174838111817</v>
      </c>
    </row>
    <row r="869" spans="1:16" x14ac:dyDescent="0.25">
      <c r="A869" s="4">
        <f t="shared" si="13"/>
        <v>867</v>
      </c>
      <c r="D869" s="19">
        <f>A869*0.001 *Systeme!$G$4</f>
        <v>86.7</v>
      </c>
      <c r="F869" s="8">
        <f>('DGL 4'!$P$3/'DGL 4'!$B$26)*(1-EXP(-'DGL 4'!$B$26*D869)) + ('DGL 4'!$P$4/'DGL 4'!$B$27)*(1-EXP(-'DGL 4'!$B$27*D869))+ ('DGL 4'!$P$5/'DGL 4'!$B$28)*(1-EXP(-'DGL 4'!$B$28*D869))</f>
        <v>-199370.95646572494</v>
      </c>
      <c r="G869" s="21">
        <f>(F869+Systeme!$C$17)/Systeme!$C$14</f>
        <v>0.3145217671375285</v>
      </c>
      <c r="I869" s="8">
        <f>('DGL 4'!$P$7/'DGL 4'!$B$26)*(1-EXP(-'DGL 4'!$B$26*D869)) + ('DGL 4'!$P$8/'DGL 4'!$B$27)*(1-EXP(-'DGL 4'!$B$27*D869))+ ('DGL 4'!$P$9/'DGL 4'!$B$28)*(1-EXP(-'DGL 4'!$B$28*D869))</f>
        <v>3404.9510355196835</v>
      </c>
      <c r="J869" s="21">
        <f>(I869+Systeme!$K$17)/Systeme!$K$14</f>
        <v>1.7024755177598418</v>
      </c>
      <c r="L869" s="8">
        <f>('DGL 4'!$P$11/'DGL 4'!$B$26)*(1-EXP(-'DGL 4'!$B$26*D869)) + ('DGL 4'!$P$12/'DGL 4'!$B$27)*(1-EXP(-'DGL 4'!$B$27*D869))+ ('DGL 4'!$P$13/'DGL 4'!$B$28)*(1-EXP(-'DGL 4'!$B$28*D869))</f>
        <v>3225.3500506809214</v>
      </c>
      <c r="M869" s="21">
        <f>(L869+Systeme!$S$17)/Systeme!$S$14</f>
        <v>1.6126750253404607</v>
      </c>
      <c r="O869" s="8">
        <f>('DGL 4'!$P$15/'DGL 4'!$B$26)*(1-EXP(-'DGL 4'!$B$26*D869)) + ('DGL 4'!$P$16/'DGL 4'!$B$27)*(1-EXP(-'DGL 4'!$B$27*D869))+ ('DGL 4'!$P$17/'DGL 4'!$B$28)*(1-EXP(-'DGL 4'!$B$28*D869))</f>
        <v>192740.65537952437</v>
      </c>
      <c r="P869" s="21">
        <f>(O869+Systeme!$AA$17)/Systeme!$AA$14</f>
        <v>96.370327689762178</v>
      </c>
    </row>
    <row r="870" spans="1:16" x14ac:dyDescent="0.25">
      <c r="A870" s="4">
        <f t="shared" si="13"/>
        <v>868</v>
      </c>
      <c r="D870" s="19">
        <f>A870*0.001 *Systeme!$G$4</f>
        <v>86.8</v>
      </c>
      <c r="F870" s="8">
        <f>('DGL 4'!$P$3/'DGL 4'!$B$26)*(1-EXP(-'DGL 4'!$B$26*D870)) + ('DGL 4'!$P$4/'DGL 4'!$B$27)*(1-EXP(-'DGL 4'!$B$27*D870))+ ('DGL 4'!$P$5/'DGL 4'!$B$28)*(1-EXP(-'DGL 4'!$B$28*D870))</f>
        <v>-199373.83507182216</v>
      </c>
      <c r="G870" s="21">
        <f>(F870+Systeme!$C$17)/Systeme!$C$14</f>
        <v>0.31308246408891865</v>
      </c>
      <c r="I870" s="8">
        <f>('DGL 4'!$P$7/'DGL 4'!$B$26)*(1-EXP(-'DGL 4'!$B$26*D870)) + ('DGL 4'!$P$8/'DGL 4'!$B$27)*(1-EXP(-'DGL 4'!$B$27*D870))+ ('DGL 4'!$P$9/'DGL 4'!$B$28)*(1-EXP(-'DGL 4'!$B$28*D870))</f>
        <v>3389.9095079687249</v>
      </c>
      <c r="J870" s="21">
        <f>(I870+Systeme!$K$17)/Systeme!$K$14</f>
        <v>1.6949547539843626</v>
      </c>
      <c r="L870" s="8">
        <f>('DGL 4'!$P$11/'DGL 4'!$B$26)*(1-EXP(-'DGL 4'!$B$26*D870)) + ('DGL 4'!$P$12/'DGL 4'!$B$27)*(1-EXP(-'DGL 4'!$B$27*D870))+ ('DGL 4'!$P$13/'DGL 4'!$B$28)*(1-EXP(-'DGL 4'!$B$28*D870))</f>
        <v>3211.1072257561609</v>
      </c>
      <c r="M870" s="21">
        <f>(L870+Systeme!$S$17)/Systeme!$S$14</f>
        <v>1.6055536128780805</v>
      </c>
      <c r="O870" s="8">
        <f>('DGL 4'!$P$15/'DGL 4'!$B$26)*(1-EXP(-'DGL 4'!$B$26*D870)) + ('DGL 4'!$P$16/'DGL 4'!$B$27)*(1-EXP(-'DGL 4'!$B$27*D870))+ ('DGL 4'!$P$17/'DGL 4'!$B$28)*(1-EXP(-'DGL 4'!$B$28*D870))</f>
        <v>192772.81833809734</v>
      </c>
      <c r="P870" s="21">
        <f>(O870+Systeme!$AA$17)/Systeme!$AA$14</f>
        <v>96.386409169048662</v>
      </c>
    </row>
    <row r="871" spans="1:16" x14ac:dyDescent="0.25">
      <c r="A871" s="4">
        <f t="shared" si="13"/>
        <v>869</v>
      </c>
      <c r="D871" s="19">
        <f>A871*0.001 *Systeme!$G$4</f>
        <v>86.9</v>
      </c>
      <c r="F871" s="8">
        <f>('DGL 4'!$P$3/'DGL 4'!$B$26)*(1-EXP(-'DGL 4'!$B$26*D871)) + ('DGL 4'!$P$4/'DGL 4'!$B$27)*(1-EXP(-'DGL 4'!$B$27*D871))+ ('DGL 4'!$P$5/'DGL 4'!$B$28)*(1-EXP(-'DGL 4'!$B$28*D871))</f>
        <v>-199376.69996897454</v>
      </c>
      <c r="G871" s="21">
        <f>(F871+Systeme!$C$17)/Systeme!$C$14</f>
        <v>0.3116500155127287</v>
      </c>
      <c r="I871" s="8">
        <f>('DGL 4'!$P$7/'DGL 4'!$B$26)*(1-EXP(-'DGL 4'!$B$26*D871)) + ('DGL 4'!$P$8/'DGL 4'!$B$27)*(1-EXP(-'DGL 4'!$B$27*D871))+ ('DGL 4'!$P$9/'DGL 4'!$B$28)*(1-EXP(-'DGL 4'!$B$28*D871))</f>
        <v>3374.9339637748781</v>
      </c>
      <c r="J871" s="21">
        <f>(I871+Systeme!$K$17)/Systeme!$K$14</f>
        <v>1.687466981887439</v>
      </c>
      <c r="L871" s="8">
        <f>('DGL 4'!$P$11/'DGL 4'!$B$26)*(1-EXP(-'DGL 4'!$B$26*D871)) + ('DGL 4'!$P$12/'DGL 4'!$B$27)*(1-EXP(-'DGL 4'!$B$27*D871))+ ('DGL 4'!$P$13/'DGL 4'!$B$28)*(1-EXP(-'DGL 4'!$B$28*D871))</f>
        <v>3196.9268276299408</v>
      </c>
      <c r="M871" s="21">
        <f>(L871+Systeme!$S$17)/Systeme!$S$14</f>
        <v>1.5984634138149705</v>
      </c>
      <c r="O871" s="8">
        <f>('DGL 4'!$P$15/'DGL 4'!$B$26)*(1-EXP(-'DGL 4'!$B$26*D871)) + ('DGL 4'!$P$16/'DGL 4'!$B$27)*(1-EXP(-'DGL 4'!$B$27*D871))+ ('DGL 4'!$P$17/'DGL 4'!$B$28)*(1-EXP(-'DGL 4'!$B$28*D871))</f>
        <v>192804.83917756978</v>
      </c>
      <c r="P871" s="21">
        <f>(O871+Systeme!$AA$17)/Systeme!$AA$14</f>
        <v>96.402419588784895</v>
      </c>
    </row>
    <row r="872" spans="1:16" x14ac:dyDescent="0.25">
      <c r="A872" s="4">
        <f t="shared" si="13"/>
        <v>870</v>
      </c>
      <c r="D872" s="19">
        <f>A872*0.001 *Systeme!$G$4</f>
        <v>87</v>
      </c>
      <c r="F872" s="8">
        <f>('DGL 4'!$P$3/'DGL 4'!$B$26)*(1-EXP(-'DGL 4'!$B$26*D872)) + ('DGL 4'!$P$4/'DGL 4'!$B$27)*(1-EXP(-'DGL 4'!$B$27*D872))+ ('DGL 4'!$P$5/'DGL 4'!$B$28)*(1-EXP(-'DGL 4'!$B$28*D872))</f>
        <v>-199379.55122807546</v>
      </c>
      <c r="G872" s="21">
        <f>(F872+Systeme!$C$17)/Systeme!$C$14</f>
        <v>0.31022438596226859</v>
      </c>
      <c r="I872" s="8">
        <f>('DGL 4'!$P$7/'DGL 4'!$B$26)*(1-EXP(-'DGL 4'!$B$26*D872)) + ('DGL 4'!$P$8/'DGL 4'!$B$27)*(1-EXP(-'DGL 4'!$B$27*D872))+ ('DGL 4'!$P$9/'DGL 4'!$B$28)*(1-EXP(-'DGL 4'!$B$28*D872))</f>
        <v>3360.0241189707012</v>
      </c>
      <c r="J872" s="21">
        <f>(I872+Systeme!$K$17)/Systeme!$K$14</f>
        <v>1.6800120594853507</v>
      </c>
      <c r="L872" s="8">
        <f>('DGL 4'!$P$11/'DGL 4'!$B$26)*(1-EXP(-'DGL 4'!$B$26*D872)) + ('DGL 4'!$P$12/'DGL 4'!$B$27)*(1-EXP(-'DGL 4'!$B$27*D872))+ ('DGL 4'!$P$13/'DGL 4'!$B$28)*(1-EXP(-'DGL 4'!$B$28*D872))</f>
        <v>3182.8085882223386</v>
      </c>
      <c r="M872" s="21">
        <f>(L872+Systeme!$S$17)/Systeme!$S$14</f>
        <v>1.5914042941111692</v>
      </c>
      <c r="O872" s="8">
        <f>('DGL 4'!$P$15/'DGL 4'!$B$26)*(1-EXP(-'DGL 4'!$B$26*D872)) + ('DGL 4'!$P$16/'DGL 4'!$B$27)*(1-EXP(-'DGL 4'!$B$27*D872))+ ('DGL 4'!$P$17/'DGL 4'!$B$28)*(1-EXP(-'DGL 4'!$B$28*D872))</f>
        <v>192836.71852088245</v>
      </c>
      <c r="P872" s="21">
        <f>(O872+Systeme!$AA$17)/Systeme!$AA$14</f>
        <v>96.418359260441221</v>
      </c>
    </row>
    <row r="873" spans="1:16" x14ac:dyDescent="0.25">
      <c r="A873" s="4">
        <f t="shared" si="13"/>
        <v>871</v>
      </c>
      <c r="D873" s="19">
        <f>A873*0.001 *Systeme!$G$4</f>
        <v>87.1</v>
      </c>
      <c r="F873" s="8">
        <f>('DGL 4'!$P$3/'DGL 4'!$B$26)*(1-EXP(-'DGL 4'!$B$26*D873)) + ('DGL 4'!$P$4/'DGL 4'!$B$27)*(1-EXP(-'DGL 4'!$B$27*D873))+ ('DGL 4'!$P$5/'DGL 4'!$B$28)*(1-EXP(-'DGL 4'!$B$28*D873))</f>
        <v>-199382.38891959481</v>
      </c>
      <c r="G873" s="21">
        <f>(F873+Systeme!$C$17)/Systeme!$C$14</f>
        <v>0.30880554020259299</v>
      </c>
      <c r="I873" s="8">
        <f>('DGL 4'!$P$7/'DGL 4'!$B$26)*(1-EXP(-'DGL 4'!$B$26*D873)) + ('DGL 4'!$P$8/'DGL 4'!$B$27)*(1-EXP(-'DGL 4'!$B$27*D873))+ ('DGL 4'!$P$9/'DGL 4'!$B$28)*(1-EXP(-'DGL 4'!$B$28*D873))</f>
        <v>3345.179690750374</v>
      </c>
      <c r="J873" s="21">
        <f>(I873+Systeme!$K$17)/Systeme!$K$14</f>
        <v>1.6725898453751871</v>
      </c>
      <c r="L873" s="8">
        <f>('DGL 4'!$P$11/'DGL 4'!$B$26)*(1-EXP(-'DGL 4'!$B$26*D873)) + ('DGL 4'!$P$12/'DGL 4'!$B$27)*(1-EXP(-'DGL 4'!$B$27*D873))+ ('DGL 4'!$P$13/'DGL 4'!$B$28)*(1-EXP(-'DGL 4'!$B$28*D873))</f>
        <v>3168.7522405436321</v>
      </c>
      <c r="M873" s="21">
        <f>(L873+Systeme!$S$17)/Systeme!$S$14</f>
        <v>1.5843761202718161</v>
      </c>
      <c r="O873" s="8">
        <f>('DGL 4'!$P$15/'DGL 4'!$B$26)*(1-EXP(-'DGL 4'!$B$26*D873)) + ('DGL 4'!$P$16/'DGL 4'!$B$27)*(1-EXP(-'DGL 4'!$B$27*D873))+ ('DGL 4'!$P$17/'DGL 4'!$B$28)*(1-EXP(-'DGL 4'!$B$28*D873))</f>
        <v>192868.45698830087</v>
      </c>
      <c r="P873" s="21">
        <f>(O873+Systeme!$AA$17)/Systeme!$AA$14</f>
        <v>96.434228494150432</v>
      </c>
    </row>
    <row r="874" spans="1:16" x14ac:dyDescent="0.25">
      <c r="A874" s="4">
        <f t="shared" si="13"/>
        <v>872</v>
      </c>
      <c r="D874" s="19">
        <f>A874*0.001 *Systeme!$G$4</f>
        <v>87.2</v>
      </c>
      <c r="F874" s="8">
        <f>('DGL 4'!$P$3/'DGL 4'!$B$26)*(1-EXP(-'DGL 4'!$B$26*D874)) + ('DGL 4'!$P$4/'DGL 4'!$B$27)*(1-EXP(-'DGL 4'!$B$27*D874))+ ('DGL 4'!$P$5/'DGL 4'!$B$28)*(1-EXP(-'DGL 4'!$B$28*D874))</f>
        <v>-199385.21311358214</v>
      </c>
      <c r="G874" s="21">
        <f>(F874+Systeme!$C$17)/Systeme!$C$14</f>
        <v>0.30739344320892997</v>
      </c>
      <c r="I874" s="8">
        <f>('DGL 4'!$P$7/'DGL 4'!$B$26)*(1-EXP(-'DGL 4'!$B$26*D874)) + ('DGL 4'!$P$8/'DGL 4'!$B$27)*(1-EXP(-'DGL 4'!$B$27*D874))+ ('DGL 4'!$P$9/'DGL 4'!$B$28)*(1-EXP(-'DGL 4'!$B$28*D874))</f>
        <v>3330.400397465768</v>
      </c>
      <c r="J874" s="21">
        <f>(I874+Systeme!$K$17)/Systeme!$K$14</f>
        <v>1.6652001987328839</v>
      </c>
      <c r="L874" s="8">
        <f>('DGL 4'!$P$11/'DGL 4'!$B$26)*(1-EXP(-'DGL 4'!$B$26*D874)) + ('DGL 4'!$P$12/'DGL 4'!$B$27)*(1-EXP(-'DGL 4'!$B$27*D874))+ ('DGL 4'!$P$13/'DGL 4'!$B$28)*(1-EXP(-'DGL 4'!$B$28*D874))</f>
        <v>3154.7575186904869</v>
      </c>
      <c r="M874" s="21">
        <f>(L874+Systeme!$S$17)/Systeme!$S$14</f>
        <v>1.5773787593452435</v>
      </c>
      <c r="O874" s="8">
        <f>('DGL 4'!$P$15/'DGL 4'!$B$26)*(1-EXP(-'DGL 4'!$B$26*D874)) + ('DGL 4'!$P$16/'DGL 4'!$B$27)*(1-EXP(-'DGL 4'!$B$27*D874))+ ('DGL 4'!$P$17/'DGL 4'!$B$28)*(1-EXP(-'DGL 4'!$B$28*D874))</f>
        <v>192900.05519742594</v>
      </c>
      <c r="P874" s="21">
        <f>(O874+Systeme!$AA$17)/Systeme!$AA$14</f>
        <v>96.450027598712978</v>
      </c>
    </row>
    <row r="875" spans="1:16" x14ac:dyDescent="0.25">
      <c r="A875" s="4">
        <f t="shared" si="13"/>
        <v>873</v>
      </c>
      <c r="D875" s="19">
        <f>A875*0.001 *Systeme!$G$4</f>
        <v>87.3</v>
      </c>
      <c r="F875" s="8">
        <f>('DGL 4'!$P$3/'DGL 4'!$B$26)*(1-EXP(-'DGL 4'!$B$26*D875)) + ('DGL 4'!$P$4/'DGL 4'!$B$27)*(1-EXP(-'DGL 4'!$B$27*D875))+ ('DGL 4'!$P$5/'DGL 4'!$B$28)*(1-EXP(-'DGL 4'!$B$28*D875))</f>
        <v>-199388.02387966969</v>
      </c>
      <c r="G875" s="21">
        <f>(F875+Systeme!$C$17)/Systeme!$C$14</f>
        <v>0.30598806016515301</v>
      </c>
      <c r="I875" s="8">
        <f>('DGL 4'!$P$7/'DGL 4'!$B$26)*(1-EXP(-'DGL 4'!$B$26*D875)) + ('DGL 4'!$P$8/'DGL 4'!$B$27)*(1-EXP(-'DGL 4'!$B$27*D875))+ ('DGL 4'!$P$9/'DGL 4'!$B$28)*(1-EXP(-'DGL 4'!$B$28*D875))</f>
        <v>3315.6859586224309</v>
      </c>
      <c r="J875" s="21">
        <f>(I875+Systeme!$K$17)/Systeme!$K$14</f>
        <v>1.6578429793112155</v>
      </c>
      <c r="L875" s="8">
        <f>('DGL 4'!$P$11/'DGL 4'!$B$26)*(1-EXP(-'DGL 4'!$B$26*D875)) + ('DGL 4'!$P$12/'DGL 4'!$B$27)*(1-EXP(-'DGL 4'!$B$27*D875))+ ('DGL 4'!$P$13/'DGL 4'!$B$28)*(1-EXP(-'DGL 4'!$B$28*D875))</f>
        <v>3140.824157842464</v>
      </c>
      <c r="M875" s="21">
        <f>(L875+Systeme!$S$17)/Systeme!$S$14</f>
        <v>1.5704120789212319</v>
      </c>
      <c r="O875" s="8">
        <f>('DGL 4'!$P$15/'DGL 4'!$B$26)*(1-EXP(-'DGL 4'!$B$26*D875)) + ('DGL 4'!$P$16/'DGL 4'!$B$27)*(1-EXP(-'DGL 4'!$B$27*D875))+ ('DGL 4'!$P$17/'DGL 4'!$B$28)*(1-EXP(-'DGL 4'!$B$28*D875))</f>
        <v>192931.51376320489</v>
      </c>
      <c r="P875" s="21">
        <f>(O875+Systeme!$AA$17)/Systeme!$AA$14</f>
        <v>96.465756881602445</v>
      </c>
    </row>
    <row r="876" spans="1:16" x14ac:dyDescent="0.25">
      <c r="A876" s="4">
        <f t="shared" si="13"/>
        <v>874</v>
      </c>
      <c r="D876" s="19">
        <f>A876*0.001 *Systeme!$G$4</f>
        <v>87.4</v>
      </c>
      <c r="F876" s="8">
        <f>('DGL 4'!$P$3/'DGL 4'!$B$26)*(1-EXP(-'DGL 4'!$B$26*D876)) + ('DGL 4'!$P$4/'DGL 4'!$B$27)*(1-EXP(-'DGL 4'!$B$27*D876))+ ('DGL 4'!$P$5/'DGL 4'!$B$28)*(1-EXP(-'DGL 4'!$B$28*D876))</f>
        <v>-199390.82128707538</v>
      </c>
      <c r="G876" s="21">
        <f>(F876+Systeme!$C$17)/Systeme!$C$14</f>
        <v>0.30458935646231111</v>
      </c>
      <c r="I876" s="8">
        <f>('DGL 4'!$P$7/'DGL 4'!$B$26)*(1-EXP(-'DGL 4'!$B$26*D876)) + ('DGL 4'!$P$8/'DGL 4'!$B$27)*(1-EXP(-'DGL 4'!$B$27*D876))+ ('DGL 4'!$P$9/'DGL 4'!$B$28)*(1-EXP(-'DGL 4'!$B$28*D876))</f>
        <v>3301.0360948753369</v>
      </c>
      <c r="J876" s="21">
        <f>(I876+Systeme!$K$17)/Systeme!$K$14</f>
        <v>1.6505180474376684</v>
      </c>
      <c r="L876" s="8">
        <f>('DGL 4'!$P$11/'DGL 4'!$B$26)*(1-EXP(-'DGL 4'!$B$26*D876)) + ('DGL 4'!$P$12/'DGL 4'!$B$27)*(1-EXP(-'DGL 4'!$B$27*D876))+ ('DGL 4'!$P$13/'DGL 4'!$B$28)*(1-EXP(-'DGL 4'!$B$28*D876))</f>
        <v>3126.9518942580326</v>
      </c>
      <c r="M876" s="21">
        <f>(L876+Systeme!$S$17)/Systeme!$S$14</f>
        <v>1.5634759471290163</v>
      </c>
      <c r="O876" s="8">
        <f>('DGL 4'!$P$15/'DGL 4'!$B$26)*(1-EXP(-'DGL 4'!$B$26*D876)) + ('DGL 4'!$P$16/'DGL 4'!$B$27)*(1-EXP(-'DGL 4'!$B$27*D876))+ ('DGL 4'!$P$17/'DGL 4'!$B$28)*(1-EXP(-'DGL 4'!$B$28*D876))</f>
        <v>192962.8332979421</v>
      </c>
      <c r="P876" s="21">
        <f>(O876+Systeme!$AA$17)/Systeme!$AA$14</f>
        <v>96.481416648971049</v>
      </c>
    </row>
    <row r="877" spans="1:16" x14ac:dyDescent="0.25">
      <c r="A877" s="4">
        <f t="shared" si="13"/>
        <v>875</v>
      </c>
      <c r="D877" s="19">
        <f>A877*0.001 *Systeme!$G$4</f>
        <v>87.5</v>
      </c>
      <c r="F877" s="8">
        <f>('DGL 4'!$P$3/'DGL 4'!$B$26)*(1-EXP(-'DGL 4'!$B$26*D877)) + ('DGL 4'!$P$4/'DGL 4'!$B$27)*(1-EXP(-'DGL 4'!$B$27*D877))+ ('DGL 4'!$P$5/'DGL 4'!$B$28)*(1-EXP(-'DGL 4'!$B$28*D877))</f>
        <v>-199393.60540460571</v>
      </c>
      <c r="G877" s="21">
        <f>(F877+Systeme!$C$17)/Systeme!$C$14</f>
        <v>0.30319729769714465</v>
      </c>
      <c r="I877" s="8">
        <f>('DGL 4'!$P$7/'DGL 4'!$B$26)*(1-EXP(-'DGL 4'!$B$26*D877)) + ('DGL 4'!$P$8/'DGL 4'!$B$27)*(1-EXP(-'DGL 4'!$B$27*D877))+ ('DGL 4'!$P$9/'DGL 4'!$B$28)*(1-EXP(-'DGL 4'!$B$28*D877))</f>
        <v>3286.4505280250451</v>
      </c>
      <c r="J877" s="21">
        <f>(I877+Systeme!$K$17)/Systeme!$K$14</f>
        <v>1.6432252640125224</v>
      </c>
      <c r="L877" s="8">
        <f>('DGL 4'!$P$11/'DGL 4'!$B$26)*(1-EXP(-'DGL 4'!$B$26*D877)) + ('DGL 4'!$P$12/'DGL 4'!$B$27)*(1-EXP(-'DGL 4'!$B$27*D877))+ ('DGL 4'!$P$13/'DGL 4'!$B$28)*(1-EXP(-'DGL 4'!$B$28*D877))</f>
        <v>3113.1404652708443</v>
      </c>
      <c r="M877" s="21">
        <f>(L877+Systeme!$S$17)/Systeme!$S$14</f>
        <v>1.556570232635422</v>
      </c>
      <c r="O877" s="8">
        <f>('DGL 4'!$P$15/'DGL 4'!$B$26)*(1-EXP(-'DGL 4'!$B$26*D877)) + ('DGL 4'!$P$16/'DGL 4'!$B$27)*(1-EXP(-'DGL 4'!$B$27*D877))+ ('DGL 4'!$P$17/'DGL 4'!$B$28)*(1-EXP(-'DGL 4'!$B$28*D877))</f>
        <v>192994.01441130988</v>
      </c>
      <c r="P877" s="21">
        <f>(O877+Systeme!$AA$17)/Systeme!$AA$14</f>
        <v>96.497007205654938</v>
      </c>
    </row>
    <row r="878" spans="1:16" x14ac:dyDescent="0.25">
      <c r="A878" s="4">
        <f t="shared" si="13"/>
        <v>876</v>
      </c>
      <c r="D878" s="19">
        <f>A878*0.001 *Systeme!$G$4</f>
        <v>87.6</v>
      </c>
      <c r="F878" s="8">
        <f>('DGL 4'!$P$3/'DGL 4'!$B$26)*(1-EXP(-'DGL 4'!$B$26*D878)) + ('DGL 4'!$P$4/'DGL 4'!$B$27)*(1-EXP(-'DGL 4'!$B$27*D878))+ ('DGL 4'!$P$5/'DGL 4'!$B$28)*(1-EXP(-'DGL 4'!$B$28*D878))</f>
        <v>-199396.37630065883</v>
      </c>
      <c r="G878" s="21">
        <f>(F878+Systeme!$C$17)/Systeme!$C$14</f>
        <v>0.30181184967058655</v>
      </c>
      <c r="I878" s="8">
        <f>('DGL 4'!$P$7/'DGL 4'!$B$26)*(1-EXP(-'DGL 4'!$B$26*D878)) + ('DGL 4'!$P$8/'DGL 4'!$B$27)*(1-EXP(-'DGL 4'!$B$27*D878))+ ('DGL 4'!$P$9/'DGL 4'!$B$28)*(1-EXP(-'DGL 4'!$B$28*D878))</f>
        <v>3271.9289810134796</v>
      </c>
      <c r="J878" s="21">
        <f>(I878+Systeme!$K$17)/Systeme!$K$14</f>
        <v>1.6359644905067399</v>
      </c>
      <c r="L878" s="8">
        <f>('DGL 4'!$P$11/'DGL 4'!$B$26)*(1-EXP(-'DGL 4'!$B$26*D878)) + ('DGL 4'!$P$12/'DGL 4'!$B$27)*(1-EXP(-'DGL 4'!$B$27*D878))+ ('DGL 4'!$P$13/'DGL 4'!$B$28)*(1-EXP(-'DGL 4'!$B$28*D878))</f>
        <v>3099.3896092862997</v>
      </c>
      <c r="M878" s="21">
        <f>(L878+Systeme!$S$17)/Systeme!$S$14</f>
        <v>1.5496948046431498</v>
      </c>
      <c r="O878" s="8">
        <f>('DGL 4'!$P$15/'DGL 4'!$B$26)*(1-EXP(-'DGL 4'!$B$26*D878)) + ('DGL 4'!$P$16/'DGL 4'!$B$27)*(1-EXP(-'DGL 4'!$B$27*D878))+ ('DGL 4'!$P$17/'DGL 4'!$B$28)*(1-EXP(-'DGL 4'!$B$28*D878))</f>
        <v>193025.05771035905</v>
      </c>
      <c r="P878" s="21">
        <f>(O878+Systeme!$AA$17)/Systeme!$AA$14</f>
        <v>96.512528855179525</v>
      </c>
    </row>
    <row r="879" spans="1:16" x14ac:dyDescent="0.25">
      <c r="A879" s="4">
        <f t="shared" si="13"/>
        <v>877</v>
      </c>
      <c r="D879" s="19">
        <f>A879*0.001 *Systeme!$G$4</f>
        <v>87.7</v>
      </c>
      <c r="F879" s="8">
        <f>('DGL 4'!$P$3/'DGL 4'!$B$26)*(1-EXP(-'DGL 4'!$B$26*D879)) + ('DGL 4'!$P$4/'DGL 4'!$B$27)*(1-EXP(-'DGL 4'!$B$27*D879))+ ('DGL 4'!$P$5/'DGL 4'!$B$28)*(1-EXP(-'DGL 4'!$B$28*D879))</f>
        <v>-199399.13404322744</v>
      </c>
      <c r="G879" s="21">
        <f>(F879+Systeme!$C$17)/Systeme!$C$14</f>
        <v>0.30043297838627769</v>
      </c>
      <c r="I879" s="8">
        <f>('DGL 4'!$P$7/'DGL 4'!$B$26)*(1-EXP(-'DGL 4'!$B$26*D879)) + ('DGL 4'!$P$8/'DGL 4'!$B$27)*(1-EXP(-'DGL 4'!$B$27*D879))+ ('DGL 4'!$P$9/'DGL 4'!$B$28)*(1-EXP(-'DGL 4'!$B$28*D879))</f>
        <v>3257.4711779200006</v>
      </c>
      <c r="J879" s="21">
        <f>(I879+Systeme!$K$17)/Systeme!$K$14</f>
        <v>1.6287355889600004</v>
      </c>
      <c r="L879" s="8">
        <f>('DGL 4'!$P$11/'DGL 4'!$B$26)*(1-EXP(-'DGL 4'!$B$26*D879)) + ('DGL 4'!$P$12/'DGL 4'!$B$27)*(1-EXP(-'DGL 4'!$B$27*D879))+ ('DGL 4'!$P$13/'DGL 4'!$B$28)*(1-EXP(-'DGL 4'!$B$28*D879))</f>
        <v>3085.699065777444</v>
      </c>
      <c r="M879" s="21">
        <f>(L879+Systeme!$S$17)/Systeme!$S$14</f>
        <v>1.542849532888722</v>
      </c>
      <c r="O879" s="8">
        <f>('DGL 4'!$P$15/'DGL 4'!$B$26)*(1-EXP(-'DGL 4'!$B$26*D879)) + ('DGL 4'!$P$16/'DGL 4'!$B$27)*(1-EXP(-'DGL 4'!$B$27*D879))+ ('DGL 4'!$P$17/'DGL 4'!$B$28)*(1-EXP(-'DGL 4'!$B$28*D879))</f>
        <v>193055.96379953009</v>
      </c>
      <c r="P879" s="21">
        <f>(O879+Systeme!$AA$17)/Systeme!$AA$14</f>
        <v>96.527981899765038</v>
      </c>
    </row>
    <row r="880" spans="1:16" x14ac:dyDescent="0.25">
      <c r="A880" s="4">
        <f t="shared" si="13"/>
        <v>878</v>
      </c>
      <c r="D880" s="19">
        <f>A880*0.001 *Systeme!$G$4</f>
        <v>87.8</v>
      </c>
      <c r="F880" s="8">
        <f>('DGL 4'!$P$3/'DGL 4'!$B$26)*(1-EXP(-'DGL 4'!$B$26*D880)) + ('DGL 4'!$P$4/'DGL 4'!$B$27)*(1-EXP(-'DGL 4'!$B$27*D880))+ ('DGL 4'!$P$5/'DGL 4'!$B$28)*(1-EXP(-'DGL 4'!$B$28*D880))</f>
        <v>-199401.87869990169</v>
      </c>
      <c r="G880" s="21">
        <f>(F880+Systeme!$C$17)/Systeme!$C$14</f>
        <v>0.29906065004915583</v>
      </c>
      <c r="I880" s="8">
        <f>('DGL 4'!$P$7/'DGL 4'!$B$26)*(1-EXP(-'DGL 4'!$B$26*D880)) + ('DGL 4'!$P$8/'DGL 4'!$B$27)*(1-EXP(-'DGL 4'!$B$27*D880))+ ('DGL 4'!$P$9/'DGL 4'!$B$28)*(1-EXP(-'DGL 4'!$B$28*D880))</f>
        <v>3243.0768439573003</v>
      </c>
      <c r="J880" s="21">
        <f>(I880+Systeme!$K$17)/Systeme!$K$14</f>
        <v>1.6215384219786502</v>
      </c>
      <c r="L880" s="8">
        <f>('DGL 4'!$P$11/'DGL 4'!$B$26)*(1-EXP(-'DGL 4'!$B$26*D880)) + ('DGL 4'!$P$12/'DGL 4'!$B$27)*(1-EXP(-'DGL 4'!$B$27*D880))+ ('DGL 4'!$P$13/'DGL 4'!$B$28)*(1-EXP(-'DGL 4'!$B$28*D880))</f>
        <v>3072.0685752814461</v>
      </c>
      <c r="M880" s="21">
        <f>(L880+Systeme!$S$17)/Systeme!$S$14</f>
        <v>1.5360342876407231</v>
      </c>
      <c r="O880" s="8">
        <f>('DGL 4'!$P$15/'DGL 4'!$B$26)*(1-EXP(-'DGL 4'!$B$26*D880)) + ('DGL 4'!$P$16/'DGL 4'!$B$27)*(1-EXP(-'DGL 4'!$B$27*D880))+ ('DGL 4'!$P$17/'DGL 4'!$B$28)*(1-EXP(-'DGL 4'!$B$28*D880))</f>
        <v>193086.733280663</v>
      </c>
      <c r="P880" s="21">
        <f>(O880+Systeme!$AA$17)/Systeme!$AA$14</f>
        <v>96.543366640331499</v>
      </c>
    </row>
    <row r="881" spans="1:16" x14ac:dyDescent="0.25">
      <c r="A881" s="4">
        <f t="shared" si="13"/>
        <v>879</v>
      </c>
      <c r="D881" s="19">
        <f>A881*0.001 *Systeme!$G$4</f>
        <v>87.9</v>
      </c>
      <c r="F881" s="8">
        <f>('DGL 4'!$P$3/'DGL 4'!$B$26)*(1-EXP(-'DGL 4'!$B$26*D881)) + ('DGL 4'!$P$4/'DGL 4'!$B$27)*(1-EXP(-'DGL 4'!$B$27*D881))+ ('DGL 4'!$P$5/'DGL 4'!$B$28)*(1-EXP(-'DGL 4'!$B$28*D881))</f>
        <v>-199404.610337872</v>
      </c>
      <c r="G881" s="21">
        <f>(F881+Systeme!$C$17)/Systeme!$C$14</f>
        <v>0.29769483106400002</v>
      </c>
      <c r="I881" s="8">
        <f>('DGL 4'!$P$7/'DGL 4'!$B$26)*(1-EXP(-'DGL 4'!$B$26*D881)) + ('DGL 4'!$P$8/'DGL 4'!$B$27)*(1-EXP(-'DGL 4'!$B$27*D881))+ ('DGL 4'!$P$9/'DGL 4'!$B$28)*(1-EXP(-'DGL 4'!$B$28*D881))</f>
        <v>3228.7457054673578</v>
      </c>
      <c r="J881" s="21">
        <f>(I881+Systeme!$K$17)/Systeme!$K$14</f>
        <v>1.6143728527336789</v>
      </c>
      <c r="L881" s="8">
        <f>('DGL 4'!$P$11/'DGL 4'!$B$26)*(1-EXP(-'DGL 4'!$B$26*D881)) + ('DGL 4'!$P$12/'DGL 4'!$B$27)*(1-EXP(-'DGL 4'!$B$27*D881))+ ('DGL 4'!$P$13/'DGL 4'!$B$28)*(1-EXP(-'DGL 4'!$B$28*D881))</f>
        <v>3058.4978793958726</v>
      </c>
      <c r="M881" s="21">
        <f>(L881+Systeme!$S$17)/Systeme!$S$14</f>
        <v>1.5292489396979363</v>
      </c>
      <c r="O881" s="8">
        <f>('DGL 4'!$P$15/'DGL 4'!$B$26)*(1-EXP(-'DGL 4'!$B$26*D881)) + ('DGL 4'!$P$16/'DGL 4'!$B$27)*(1-EXP(-'DGL 4'!$B$27*D881))+ ('DGL 4'!$P$17/'DGL 4'!$B$28)*(1-EXP(-'DGL 4'!$B$28*D881))</f>
        <v>193117.36675300883</v>
      </c>
      <c r="P881" s="21">
        <f>(O881+Systeme!$AA$17)/Systeme!$AA$14</f>
        <v>96.558683376504419</v>
      </c>
    </row>
    <row r="882" spans="1:16" x14ac:dyDescent="0.25">
      <c r="A882" s="4">
        <f t="shared" si="13"/>
        <v>880</v>
      </c>
      <c r="D882" s="19">
        <f>A882*0.001 *Systeme!$G$4</f>
        <v>88</v>
      </c>
      <c r="F882" s="8">
        <f>('DGL 4'!$P$3/'DGL 4'!$B$26)*(1-EXP(-'DGL 4'!$B$26*D882)) + ('DGL 4'!$P$4/'DGL 4'!$B$27)*(1-EXP(-'DGL 4'!$B$27*D882))+ ('DGL 4'!$P$5/'DGL 4'!$B$28)*(1-EXP(-'DGL 4'!$B$28*D882))</f>
        <v>-199407.32902393199</v>
      </c>
      <c r="G882" s="21">
        <f>(F882+Systeme!$C$17)/Systeme!$C$14</f>
        <v>0.29633548803400483</v>
      </c>
      <c r="I882" s="8">
        <f>('DGL 4'!$P$7/'DGL 4'!$B$26)*(1-EXP(-'DGL 4'!$B$26*D882)) + ('DGL 4'!$P$8/'DGL 4'!$B$27)*(1-EXP(-'DGL 4'!$B$27*D882))+ ('DGL 4'!$P$9/'DGL 4'!$B$28)*(1-EXP(-'DGL 4'!$B$28*D882))</f>
        <v>3214.47748991751</v>
      </c>
      <c r="J882" s="21">
        <f>(I882+Systeme!$K$17)/Systeme!$K$14</f>
        <v>1.6072387449587551</v>
      </c>
      <c r="L882" s="8">
        <f>('DGL 4'!$P$11/'DGL 4'!$B$26)*(1-EXP(-'DGL 4'!$B$26*D882)) + ('DGL 4'!$P$12/'DGL 4'!$B$27)*(1-EXP(-'DGL 4'!$B$27*D882))+ ('DGL 4'!$P$13/'DGL 4'!$B$28)*(1-EXP(-'DGL 4'!$B$28*D882))</f>
        <v>3044.9867207749921</v>
      </c>
      <c r="M882" s="21">
        <f>(L882+Systeme!$S$17)/Systeme!$S$14</f>
        <v>1.5224933603874962</v>
      </c>
      <c r="O882" s="8">
        <f>('DGL 4'!$P$15/'DGL 4'!$B$26)*(1-EXP(-'DGL 4'!$B$26*D882)) + ('DGL 4'!$P$16/'DGL 4'!$B$27)*(1-EXP(-'DGL 4'!$B$27*D882))+ ('DGL 4'!$P$17/'DGL 4'!$B$28)*(1-EXP(-'DGL 4'!$B$28*D882))</f>
        <v>193147.86481323955</v>
      </c>
      <c r="P882" s="21">
        <f>(O882+Systeme!$AA$17)/Systeme!$AA$14</f>
        <v>96.573932406619775</v>
      </c>
    </row>
    <row r="883" spans="1:16" x14ac:dyDescent="0.25">
      <c r="A883" s="4">
        <f t="shared" si="13"/>
        <v>881</v>
      </c>
      <c r="D883" s="19">
        <f>A883*0.001 *Systeme!$G$4</f>
        <v>88.1</v>
      </c>
      <c r="F883" s="8">
        <f>('DGL 4'!$P$3/'DGL 4'!$B$26)*(1-EXP(-'DGL 4'!$B$26*D883)) + ('DGL 4'!$P$4/'DGL 4'!$B$27)*(1-EXP(-'DGL 4'!$B$27*D883))+ ('DGL 4'!$P$5/'DGL 4'!$B$28)*(1-EXP(-'DGL 4'!$B$28*D883))</f>
        <v>-199410.03482448135</v>
      </c>
      <c r="G883" s="21">
        <f>(F883+Systeme!$C$17)/Systeme!$C$14</f>
        <v>0.29498258775932479</v>
      </c>
      <c r="I883" s="8">
        <f>('DGL 4'!$P$7/'DGL 4'!$B$26)*(1-EXP(-'DGL 4'!$B$26*D883)) + ('DGL 4'!$P$8/'DGL 4'!$B$27)*(1-EXP(-'DGL 4'!$B$27*D883))+ ('DGL 4'!$P$9/'DGL 4'!$B$28)*(1-EXP(-'DGL 4'!$B$28*D883))</f>
        <v>3200.2719258963771</v>
      </c>
      <c r="J883" s="21">
        <f>(I883+Systeme!$K$17)/Systeme!$K$14</f>
        <v>1.6001359629481886</v>
      </c>
      <c r="L883" s="8">
        <f>('DGL 4'!$P$11/'DGL 4'!$B$26)*(1-EXP(-'DGL 4'!$B$26*D883)) + ('DGL 4'!$P$12/'DGL 4'!$B$27)*(1-EXP(-'DGL 4'!$B$27*D883))+ ('DGL 4'!$P$13/'DGL 4'!$B$28)*(1-EXP(-'DGL 4'!$B$28*D883))</f>
        <v>3031.53484312605</v>
      </c>
      <c r="M883" s="21">
        <f>(L883+Systeme!$S$17)/Systeme!$S$14</f>
        <v>1.515767421563025</v>
      </c>
      <c r="O883" s="8">
        <f>('DGL 4'!$P$15/'DGL 4'!$B$26)*(1-EXP(-'DGL 4'!$B$26*D883)) + ('DGL 4'!$P$16/'DGL 4'!$B$27)*(1-EXP(-'DGL 4'!$B$27*D883))+ ('DGL 4'!$P$17/'DGL 4'!$B$28)*(1-EXP(-'DGL 4'!$B$28*D883))</f>
        <v>193178.22805545901</v>
      </c>
      <c r="P883" s="21">
        <f>(O883+Systeme!$AA$17)/Systeme!$AA$14</f>
        <v>96.589114027729508</v>
      </c>
    </row>
    <row r="884" spans="1:16" x14ac:dyDescent="0.25">
      <c r="A884" s="4">
        <f t="shared" si="13"/>
        <v>882</v>
      </c>
      <c r="D884" s="19">
        <f>A884*0.001 *Systeme!$G$4</f>
        <v>88.2</v>
      </c>
      <c r="F884" s="8">
        <f>('DGL 4'!$P$3/'DGL 4'!$B$26)*(1-EXP(-'DGL 4'!$B$26*D884)) + ('DGL 4'!$P$4/'DGL 4'!$B$27)*(1-EXP(-'DGL 4'!$B$27*D884))+ ('DGL 4'!$P$5/'DGL 4'!$B$28)*(1-EXP(-'DGL 4'!$B$28*D884))</f>
        <v>-199412.72780552847</v>
      </c>
      <c r="G884" s="21">
        <f>(F884+Systeme!$C$17)/Systeme!$C$14</f>
        <v>0.29363609723576517</v>
      </c>
      <c r="I884" s="8">
        <f>('DGL 4'!$P$7/'DGL 4'!$B$26)*(1-EXP(-'DGL 4'!$B$26*D884)) + ('DGL 4'!$P$8/'DGL 4'!$B$27)*(1-EXP(-'DGL 4'!$B$27*D884))+ ('DGL 4'!$P$9/'DGL 4'!$B$28)*(1-EXP(-'DGL 4'!$B$28*D884))</f>
        <v>3186.1287431097589</v>
      </c>
      <c r="J884" s="21">
        <f>(I884+Systeme!$K$17)/Systeme!$K$14</f>
        <v>1.5930643715548796</v>
      </c>
      <c r="L884" s="8">
        <f>('DGL 4'!$P$11/'DGL 4'!$B$26)*(1-EXP(-'DGL 4'!$B$26*D884)) + ('DGL 4'!$P$12/'DGL 4'!$B$27)*(1-EXP(-'DGL 4'!$B$27*D884))+ ('DGL 4'!$P$13/'DGL 4'!$B$28)*(1-EXP(-'DGL 4'!$B$28*D884))</f>
        <v>3018.1419912054844</v>
      </c>
      <c r="M884" s="21">
        <f>(L884+Systeme!$S$17)/Systeme!$S$14</f>
        <v>1.5090709956027422</v>
      </c>
      <c r="O884" s="8">
        <f>('DGL 4'!$P$15/'DGL 4'!$B$26)*(1-EXP(-'DGL 4'!$B$26*D884)) + ('DGL 4'!$P$16/'DGL 4'!$B$27)*(1-EXP(-'DGL 4'!$B$27*D884))+ ('DGL 4'!$P$17/'DGL 4'!$B$28)*(1-EXP(-'DGL 4'!$B$28*D884))</f>
        <v>193208.45707121328</v>
      </c>
      <c r="P884" s="21">
        <f>(O884+Systeme!$AA$17)/Systeme!$AA$14</f>
        <v>96.604228535606637</v>
      </c>
    </row>
    <row r="885" spans="1:16" x14ac:dyDescent="0.25">
      <c r="A885" s="4">
        <f t="shared" si="13"/>
        <v>883</v>
      </c>
      <c r="D885" s="19">
        <f>A885*0.001 *Systeme!$G$4</f>
        <v>88.3</v>
      </c>
      <c r="F885" s="8">
        <f>('DGL 4'!$P$3/'DGL 4'!$B$26)*(1-EXP(-'DGL 4'!$B$26*D885)) + ('DGL 4'!$P$4/'DGL 4'!$B$27)*(1-EXP(-'DGL 4'!$B$27*D885))+ ('DGL 4'!$P$5/'DGL 4'!$B$28)*(1-EXP(-'DGL 4'!$B$28*D885))</f>
        <v>-199415.40803269343</v>
      </c>
      <c r="G885" s="21">
        <f>(F885+Systeme!$C$17)/Systeme!$C$14</f>
        <v>0.29229598365328274</v>
      </c>
      <c r="I885" s="8">
        <f>('DGL 4'!$P$7/'DGL 4'!$B$26)*(1-EXP(-'DGL 4'!$B$26*D885)) + ('DGL 4'!$P$8/'DGL 4'!$B$27)*(1-EXP(-'DGL 4'!$B$27*D885))+ ('DGL 4'!$P$9/'DGL 4'!$B$28)*(1-EXP(-'DGL 4'!$B$28*D885))</f>
        <v>3172.0476723769098</v>
      </c>
      <c r="J885" s="21">
        <f>(I885+Systeme!$K$17)/Systeme!$K$14</f>
        <v>1.5860238361884549</v>
      </c>
      <c r="L885" s="8">
        <f>('DGL 4'!$P$11/'DGL 4'!$B$26)*(1-EXP(-'DGL 4'!$B$26*D885)) + ('DGL 4'!$P$12/'DGL 4'!$B$27)*(1-EXP(-'DGL 4'!$B$27*D885))+ ('DGL 4'!$P$13/'DGL 4'!$B$28)*(1-EXP(-'DGL 4'!$B$28*D885))</f>
        <v>3004.8079108154634</v>
      </c>
      <c r="M885" s="21">
        <f>(L885+Systeme!$S$17)/Systeme!$S$14</f>
        <v>1.5024039554077318</v>
      </c>
      <c r="O885" s="8">
        <f>('DGL 4'!$P$15/'DGL 4'!$B$26)*(1-EXP(-'DGL 4'!$B$26*D885)) + ('DGL 4'!$P$16/'DGL 4'!$B$27)*(1-EXP(-'DGL 4'!$B$27*D885))+ ('DGL 4'!$P$17/'DGL 4'!$B$28)*(1-EXP(-'DGL 4'!$B$28*D885))</f>
        <v>193238.55244950112</v>
      </c>
      <c r="P885" s="21">
        <f>(O885+Systeme!$AA$17)/Systeme!$AA$14</f>
        <v>96.619276224750564</v>
      </c>
    </row>
    <row r="886" spans="1:16" x14ac:dyDescent="0.25">
      <c r="A886" s="4">
        <f t="shared" si="13"/>
        <v>884</v>
      </c>
      <c r="D886" s="19">
        <f>A886*0.001 *Systeme!$G$4</f>
        <v>88.4</v>
      </c>
      <c r="F886" s="8">
        <f>('DGL 4'!$P$3/'DGL 4'!$B$26)*(1-EXP(-'DGL 4'!$B$26*D886)) + ('DGL 4'!$P$4/'DGL 4'!$B$27)*(1-EXP(-'DGL 4'!$B$27*D886))+ ('DGL 4'!$P$5/'DGL 4'!$B$28)*(1-EXP(-'DGL 4'!$B$28*D886))</f>
        <v>-199418.07557121068</v>
      </c>
      <c r="G886" s="21">
        <f>(F886+Systeme!$C$17)/Systeme!$C$14</f>
        <v>0.29096221439466169</v>
      </c>
      <c r="I886" s="8">
        <f>('DGL 4'!$P$7/'DGL 4'!$B$26)*(1-EXP(-'DGL 4'!$B$26*D886)) + ('DGL 4'!$P$8/'DGL 4'!$B$27)*(1-EXP(-'DGL 4'!$B$27*D886))+ ('DGL 4'!$P$9/'DGL 4'!$B$28)*(1-EXP(-'DGL 4'!$B$28*D886))</f>
        <v>3158.0284456261725</v>
      </c>
      <c r="J886" s="21">
        <f>(I886+Systeme!$K$17)/Systeme!$K$14</f>
        <v>1.5790142228130863</v>
      </c>
      <c r="L886" s="8">
        <f>('DGL 4'!$P$11/'DGL 4'!$B$26)*(1-EXP(-'DGL 4'!$B$26*D886)) + ('DGL 4'!$P$12/'DGL 4'!$B$27)*(1-EXP(-'DGL 4'!$B$27*D886))+ ('DGL 4'!$P$13/'DGL 4'!$B$28)*(1-EXP(-'DGL 4'!$B$28*D886))</f>
        <v>2991.5323487999267</v>
      </c>
      <c r="M886" s="21">
        <f>(L886+Systeme!$S$17)/Systeme!$S$14</f>
        <v>1.4957661743999633</v>
      </c>
      <c r="O886" s="8">
        <f>('DGL 4'!$P$15/'DGL 4'!$B$26)*(1-EXP(-'DGL 4'!$B$26*D886)) + ('DGL 4'!$P$16/'DGL 4'!$B$27)*(1-EXP(-'DGL 4'!$B$27*D886))+ ('DGL 4'!$P$17/'DGL 4'!$B$28)*(1-EXP(-'DGL 4'!$B$28*D886))</f>
        <v>193268.51477678461</v>
      </c>
      <c r="P886" s="21">
        <f>(O886+Systeme!$AA$17)/Systeme!$AA$14</f>
        <v>96.6342573883923</v>
      </c>
    </row>
    <row r="887" spans="1:16" x14ac:dyDescent="0.25">
      <c r="A887" s="4">
        <f t="shared" si="13"/>
        <v>885</v>
      </c>
      <c r="D887" s="19">
        <f>A887*0.001 *Systeme!$G$4</f>
        <v>88.5</v>
      </c>
      <c r="F887" s="8">
        <f>('DGL 4'!$P$3/'DGL 4'!$B$26)*(1-EXP(-'DGL 4'!$B$26*D887)) + ('DGL 4'!$P$4/'DGL 4'!$B$27)*(1-EXP(-'DGL 4'!$B$27*D887))+ ('DGL 4'!$P$5/'DGL 4'!$B$28)*(1-EXP(-'DGL 4'!$B$28*D887))</f>
        <v>-199420.73048593159</v>
      </c>
      <c r="G887" s="21">
        <f>(F887+Systeme!$C$17)/Systeme!$C$14</f>
        <v>0.2896347570342041</v>
      </c>
      <c r="I887" s="8">
        <f>('DGL 4'!$P$7/'DGL 4'!$B$26)*(1-EXP(-'DGL 4'!$B$26*D887)) + ('DGL 4'!$P$8/'DGL 4'!$B$27)*(1-EXP(-'DGL 4'!$B$27*D887))+ ('DGL 4'!$P$9/'DGL 4'!$B$28)*(1-EXP(-'DGL 4'!$B$28*D887))</f>
        <v>3144.0707958912244</v>
      </c>
      <c r="J887" s="21">
        <f>(I887+Systeme!$K$17)/Systeme!$K$14</f>
        <v>1.5720353979456123</v>
      </c>
      <c r="L887" s="8">
        <f>('DGL 4'!$P$11/'DGL 4'!$B$26)*(1-EXP(-'DGL 4'!$B$26*D887)) + ('DGL 4'!$P$12/'DGL 4'!$B$27)*(1-EXP(-'DGL 4'!$B$27*D887))+ ('DGL 4'!$P$13/'DGL 4'!$B$28)*(1-EXP(-'DGL 4'!$B$28*D887))</f>
        <v>2978.3150530410931</v>
      </c>
      <c r="M887" s="21">
        <f>(L887+Systeme!$S$17)/Systeme!$S$14</f>
        <v>1.4891575265205466</v>
      </c>
      <c r="O887" s="8">
        <f>('DGL 4'!$P$15/'DGL 4'!$B$26)*(1-EXP(-'DGL 4'!$B$26*D887)) + ('DGL 4'!$P$16/'DGL 4'!$B$27)*(1-EXP(-'DGL 4'!$B$27*D887))+ ('DGL 4'!$P$17/'DGL 4'!$B$28)*(1-EXP(-'DGL 4'!$B$28*D887))</f>
        <v>193298.34463699933</v>
      </c>
      <c r="P887" s="21">
        <f>(O887+Systeme!$AA$17)/Systeme!$AA$14</f>
        <v>96.649172318499666</v>
      </c>
    </row>
    <row r="888" spans="1:16" x14ac:dyDescent="0.25">
      <c r="A888" s="4">
        <f t="shared" si="13"/>
        <v>886</v>
      </c>
      <c r="D888" s="19">
        <f>A888*0.001 *Systeme!$G$4</f>
        <v>88.6</v>
      </c>
      <c r="F888" s="8">
        <f>('DGL 4'!$P$3/'DGL 4'!$B$26)*(1-EXP(-'DGL 4'!$B$26*D888)) + ('DGL 4'!$P$4/'DGL 4'!$B$27)*(1-EXP(-'DGL 4'!$B$27*D888))+ ('DGL 4'!$P$5/'DGL 4'!$B$28)*(1-EXP(-'DGL 4'!$B$28*D888))</f>
        <v>-199423.3728413276</v>
      </c>
      <c r="G888" s="21">
        <f>(F888+Systeme!$C$17)/Systeme!$C$14</f>
        <v>0.28831357933620166</v>
      </c>
      <c r="I888" s="8">
        <f>('DGL 4'!$P$7/'DGL 4'!$B$26)*(1-EXP(-'DGL 4'!$B$26*D888)) + ('DGL 4'!$P$8/'DGL 4'!$B$27)*(1-EXP(-'DGL 4'!$B$27*D888))+ ('DGL 4'!$P$9/'DGL 4'!$B$28)*(1-EXP(-'DGL 4'!$B$28*D888))</f>
        <v>3130.1744573072065</v>
      </c>
      <c r="J888" s="21">
        <f>(I888+Systeme!$K$17)/Systeme!$K$14</f>
        <v>1.5650872286536033</v>
      </c>
      <c r="L888" s="8">
        <f>('DGL 4'!$P$11/'DGL 4'!$B$26)*(1-EXP(-'DGL 4'!$B$26*D888)) + ('DGL 4'!$P$12/'DGL 4'!$B$27)*(1-EXP(-'DGL 4'!$B$27*D888))+ ('DGL 4'!$P$13/'DGL 4'!$B$28)*(1-EXP(-'DGL 4'!$B$28*D888))</f>
        <v>2965.155772455706</v>
      </c>
      <c r="M888" s="21">
        <f>(L888+Systeme!$S$17)/Systeme!$S$14</f>
        <v>1.4825778862278529</v>
      </c>
      <c r="O888" s="8">
        <f>('DGL 4'!$P$15/'DGL 4'!$B$26)*(1-EXP(-'DGL 4'!$B$26*D888)) + ('DGL 4'!$P$16/'DGL 4'!$B$27)*(1-EXP(-'DGL 4'!$B$27*D888))+ ('DGL 4'!$P$17/'DGL 4'!$B$28)*(1-EXP(-'DGL 4'!$B$28*D888))</f>
        <v>193328.04261156471</v>
      </c>
      <c r="P888" s="21">
        <f>(O888+Systeme!$AA$17)/Systeme!$AA$14</f>
        <v>96.664021305782356</v>
      </c>
    </row>
    <row r="889" spans="1:16" x14ac:dyDescent="0.25">
      <c r="A889" s="4">
        <f t="shared" si="13"/>
        <v>887</v>
      </c>
      <c r="D889" s="19">
        <f>A889*0.001 *Systeme!$G$4</f>
        <v>88.7</v>
      </c>
      <c r="F889" s="8">
        <f>('DGL 4'!$P$3/'DGL 4'!$B$26)*(1-EXP(-'DGL 4'!$B$26*D889)) + ('DGL 4'!$P$4/'DGL 4'!$B$27)*(1-EXP(-'DGL 4'!$B$27*D889))+ ('DGL 4'!$P$5/'DGL 4'!$B$28)*(1-EXP(-'DGL 4'!$B$28*D889))</f>
        <v>-199426.00270149237</v>
      </c>
      <c r="G889" s="21">
        <f>(F889+Systeme!$C$17)/Systeme!$C$14</f>
        <v>0.28699864925381552</v>
      </c>
      <c r="I889" s="8">
        <f>('DGL 4'!$P$7/'DGL 4'!$B$26)*(1-EXP(-'DGL 4'!$B$26*D889)) + ('DGL 4'!$P$8/'DGL 4'!$B$27)*(1-EXP(-'DGL 4'!$B$27*D889))+ ('DGL 4'!$P$9/'DGL 4'!$B$28)*(1-EXP(-'DGL 4'!$B$28*D889))</f>
        <v>3116.3391651063866</v>
      </c>
      <c r="J889" s="21">
        <f>(I889+Systeme!$K$17)/Systeme!$K$14</f>
        <v>1.5581695825531934</v>
      </c>
      <c r="L889" s="8">
        <f>('DGL 4'!$P$11/'DGL 4'!$B$26)*(1-EXP(-'DGL 4'!$B$26*D889)) + ('DGL 4'!$P$12/'DGL 4'!$B$27)*(1-EXP(-'DGL 4'!$B$27*D889))+ ('DGL 4'!$P$13/'DGL 4'!$B$28)*(1-EXP(-'DGL 4'!$B$28*D889))</f>
        <v>2952.0542569914542</v>
      </c>
      <c r="M889" s="21">
        <f>(L889+Systeme!$S$17)/Systeme!$S$14</f>
        <v>1.4760271284957271</v>
      </c>
      <c r="O889" s="8">
        <f>('DGL 4'!$P$15/'DGL 4'!$B$26)*(1-EXP(-'DGL 4'!$B$26*D889)) + ('DGL 4'!$P$16/'DGL 4'!$B$27)*(1-EXP(-'DGL 4'!$B$27*D889))+ ('DGL 4'!$P$17/'DGL 4'!$B$28)*(1-EXP(-'DGL 4'!$B$28*D889))</f>
        <v>193357.60927939456</v>
      </c>
      <c r="P889" s="21">
        <f>(O889+Systeme!$AA$17)/Systeme!$AA$14</f>
        <v>96.678804639697276</v>
      </c>
    </row>
    <row r="890" spans="1:16" x14ac:dyDescent="0.25">
      <c r="A890" s="4">
        <f t="shared" si="13"/>
        <v>888</v>
      </c>
      <c r="D890" s="19">
        <f>A890*0.001 *Systeme!$G$4</f>
        <v>88.8</v>
      </c>
      <c r="F890" s="8">
        <f>('DGL 4'!$P$3/'DGL 4'!$B$26)*(1-EXP(-'DGL 4'!$B$26*D890)) + ('DGL 4'!$P$4/'DGL 4'!$B$27)*(1-EXP(-'DGL 4'!$B$27*D890))+ ('DGL 4'!$P$5/'DGL 4'!$B$28)*(1-EXP(-'DGL 4'!$B$28*D890))</f>
        <v>-199428.62013014496</v>
      </c>
      <c r="G890" s="21">
        <f>(F890+Systeme!$C$17)/Systeme!$C$14</f>
        <v>0.28568993492751904</v>
      </c>
      <c r="I890" s="8">
        <f>('DGL 4'!$P$7/'DGL 4'!$B$26)*(1-EXP(-'DGL 4'!$B$26*D890)) + ('DGL 4'!$P$8/'DGL 4'!$B$27)*(1-EXP(-'DGL 4'!$B$27*D890))+ ('DGL 4'!$P$9/'DGL 4'!$B$28)*(1-EXP(-'DGL 4'!$B$28*D890))</f>
        <v>3102.5646556145512</v>
      </c>
      <c r="J890" s="21">
        <f>(I890+Systeme!$K$17)/Systeme!$K$14</f>
        <v>1.5512823278072756</v>
      </c>
      <c r="L890" s="8">
        <f>('DGL 4'!$P$11/'DGL 4'!$B$26)*(1-EXP(-'DGL 4'!$B$26*D890)) + ('DGL 4'!$P$12/'DGL 4'!$B$27)*(1-EXP(-'DGL 4'!$B$27*D890))+ ('DGL 4'!$P$13/'DGL 4'!$B$28)*(1-EXP(-'DGL 4'!$B$28*D890))</f>
        <v>2939.0102576231875</v>
      </c>
      <c r="M890" s="21">
        <f>(L890+Systeme!$S$17)/Systeme!$S$14</f>
        <v>1.4695051288115937</v>
      </c>
      <c r="O890" s="8">
        <f>('DGL 4'!$P$15/'DGL 4'!$B$26)*(1-EXP(-'DGL 4'!$B$26*D890)) + ('DGL 4'!$P$16/'DGL 4'!$B$27)*(1-EXP(-'DGL 4'!$B$27*D890))+ ('DGL 4'!$P$17/'DGL 4'!$B$28)*(1-EXP(-'DGL 4'!$B$28*D890))</f>
        <v>193387.04521690722</v>
      </c>
      <c r="P890" s="21">
        <f>(O890+Systeme!$AA$17)/Systeme!$AA$14</f>
        <v>96.693522608453605</v>
      </c>
    </row>
    <row r="891" spans="1:16" x14ac:dyDescent="0.25">
      <c r="A891" s="4">
        <f t="shared" si="13"/>
        <v>889</v>
      </c>
      <c r="D891" s="19">
        <f>A891*0.001 *Systeme!$G$4</f>
        <v>88.9</v>
      </c>
      <c r="F891" s="8">
        <f>('DGL 4'!$P$3/'DGL 4'!$B$26)*(1-EXP(-'DGL 4'!$B$26*D891)) + ('DGL 4'!$P$4/'DGL 4'!$B$27)*(1-EXP(-'DGL 4'!$B$27*D891))+ ('DGL 4'!$P$5/'DGL 4'!$B$28)*(1-EXP(-'DGL 4'!$B$28*D891))</f>
        <v>-199431.22519063207</v>
      </c>
      <c r="G891" s="21">
        <f>(F891+Systeme!$C$17)/Systeme!$C$14</f>
        <v>0.28438740468396284</v>
      </c>
      <c r="I891" s="8">
        <f>('DGL 4'!$P$7/'DGL 4'!$B$26)*(1-EXP(-'DGL 4'!$B$26*D891)) + ('DGL 4'!$P$8/'DGL 4'!$B$27)*(1-EXP(-'DGL 4'!$B$27*D891))+ ('DGL 4'!$P$9/'DGL 4'!$B$28)*(1-EXP(-'DGL 4'!$B$28*D891))</f>
        <v>3088.8506662468717</v>
      </c>
      <c r="J891" s="21">
        <f>(I891+Systeme!$K$17)/Systeme!$K$14</f>
        <v>1.5444253331234359</v>
      </c>
      <c r="L891" s="8">
        <f>('DGL 4'!$P$11/'DGL 4'!$B$26)*(1-EXP(-'DGL 4'!$B$26*D891)) + ('DGL 4'!$P$12/'DGL 4'!$B$27)*(1-EXP(-'DGL 4'!$B$27*D891))+ ('DGL 4'!$P$13/'DGL 4'!$B$28)*(1-EXP(-'DGL 4'!$B$28*D891))</f>
        <v>2926.023526349396</v>
      </c>
      <c r="M891" s="21">
        <f>(L891+Systeme!$S$17)/Systeme!$S$14</f>
        <v>1.4630117631746979</v>
      </c>
      <c r="O891" s="8">
        <f>('DGL 4'!$P$15/'DGL 4'!$B$26)*(1-EXP(-'DGL 4'!$B$26*D891)) + ('DGL 4'!$P$16/'DGL 4'!$B$27)*(1-EXP(-'DGL 4'!$B$27*D891))+ ('DGL 4'!$P$17/'DGL 4'!$B$28)*(1-EXP(-'DGL 4'!$B$28*D891))</f>
        <v>193416.35099803589</v>
      </c>
      <c r="P891" s="21">
        <f>(O891+Systeme!$AA$17)/Systeme!$AA$14</f>
        <v>96.708175499017941</v>
      </c>
    </row>
    <row r="892" spans="1:16" x14ac:dyDescent="0.25">
      <c r="A892" s="4">
        <f t="shared" si="13"/>
        <v>890</v>
      </c>
      <c r="D892" s="19">
        <f>A892*0.001 *Systeme!$G$4</f>
        <v>89</v>
      </c>
      <c r="F892" s="8">
        <f>('DGL 4'!$P$3/'DGL 4'!$B$26)*(1-EXP(-'DGL 4'!$B$26*D892)) + ('DGL 4'!$P$4/'DGL 4'!$B$27)*(1-EXP(-'DGL 4'!$B$27*D892))+ ('DGL 4'!$P$5/'DGL 4'!$B$28)*(1-EXP(-'DGL 4'!$B$28*D892))</f>
        <v>-199433.81794593084</v>
      </c>
      <c r="G892" s="21">
        <f>(F892+Systeme!$C$17)/Systeme!$C$14</f>
        <v>0.28309102703457756</v>
      </c>
      <c r="I892" s="8">
        <f>('DGL 4'!$P$7/'DGL 4'!$B$26)*(1-EXP(-'DGL 4'!$B$26*D892)) + ('DGL 4'!$P$8/'DGL 4'!$B$27)*(1-EXP(-'DGL 4'!$B$27*D892))+ ('DGL 4'!$P$9/'DGL 4'!$B$28)*(1-EXP(-'DGL 4'!$B$28*D892))</f>
        <v>3075.1969355039473</v>
      </c>
      <c r="J892" s="21">
        <f>(I892+Systeme!$K$17)/Systeme!$K$14</f>
        <v>1.5375984677519736</v>
      </c>
      <c r="L892" s="8">
        <f>('DGL 4'!$P$11/'DGL 4'!$B$26)*(1-EXP(-'DGL 4'!$B$26*D892)) + ('DGL 4'!$P$12/'DGL 4'!$B$27)*(1-EXP(-'DGL 4'!$B$27*D892))+ ('DGL 4'!$P$13/'DGL 4'!$B$28)*(1-EXP(-'DGL 4'!$B$28*D892))</f>
        <v>2913.0938161883387</v>
      </c>
      <c r="M892" s="21">
        <f>(L892+Systeme!$S$17)/Systeme!$S$14</f>
        <v>1.4565469080941693</v>
      </c>
      <c r="O892" s="8">
        <f>('DGL 4'!$P$15/'DGL 4'!$B$26)*(1-EXP(-'DGL 4'!$B$26*D892)) + ('DGL 4'!$P$16/'DGL 4'!$B$27)*(1-EXP(-'DGL 4'!$B$27*D892))+ ('DGL 4'!$P$17/'DGL 4'!$B$28)*(1-EXP(-'DGL 4'!$B$28*D892))</f>
        <v>193445.52719423862</v>
      </c>
      <c r="P892" s="21">
        <f>(O892+Systeme!$AA$17)/Systeme!$AA$14</f>
        <v>96.722763597119311</v>
      </c>
    </row>
    <row r="893" spans="1:16" x14ac:dyDescent="0.25">
      <c r="A893" s="4">
        <f t="shared" si="13"/>
        <v>891</v>
      </c>
      <c r="D893" s="19">
        <f>A893*0.001 *Systeme!$G$4</f>
        <v>89.1</v>
      </c>
      <c r="F893" s="8">
        <f>('DGL 4'!$P$3/'DGL 4'!$B$26)*(1-EXP(-'DGL 4'!$B$26*D893)) + ('DGL 4'!$P$4/'DGL 4'!$B$27)*(1-EXP(-'DGL 4'!$B$27*D893))+ ('DGL 4'!$P$5/'DGL 4'!$B$28)*(1-EXP(-'DGL 4'!$B$28*D893))</f>
        <v>-199436.39845865156</v>
      </c>
      <c r="G893" s="21">
        <f>(F893+Systeme!$C$17)/Systeme!$C$14</f>
        <v>0.28180077067422099</v>
      </c>
      <c r="I893" s="8">
        <f>('DGL 4'!$P$7/'DGL 4'!$B$26)*(1-EXP(-'DGL 4'!$B$26*D893)) + ('DGL 4'!$P$8/'DGL 4'!$B$27)*(1-EXP(-'DGL 4'!$B$27*D893))+ ('DGL 4'!$P$9/'DGL 4'!$B$28)*(1-EXP(-'DGL 4'!$B$28*D893))</f>
        <v>3061.6032029680209</v>
      </c>
      <c r="J893" s="21">
        <f>(I893+Systeme!$K$17)/Systeme!$K$14</f>
        <v>1.5308016014840105</v>
      </c>
      <c r="L893" s="8">
        <f>('DGL 4'!$P$11/'DGL 4'!$B$26)*(1-EXP(-'DGL 4'!$B$26*D893)) + ('DGL 4'!$P$12/'DGL 4'!$B$27)*(1-EXP(-'DGL 4'!$B$27*D893))+ ('DGL 4'!$P$13/'DGL 4'!$B$28)*(1-EXP(-'DGL 4'!$B$28*D893))</f>
        <v>2900.2208811747259</v>
      </c>
      <c r="M893" s="21">
        <f>(L893+Systeme!$S$17)/Systeme!$S$14</f>
        <v>1.450110440587363</v>
      </c>
      <c r="O893" s="8">
        <f>('DGL 4'!$P$15/'DGL 4'!$B$26)*(1-EXP(-'DGL 4'!$B$26*D893)) + ('DGL 4'!$P$16/'DGL 4'!$B$27)*(1-EXP(-'DGL 4'!$B$27*D893))+ ('DGL 4'!$P$17/'DGL 4'!$B$28)*(1-EXP(-'DGL 4'!$B$28*D893))</f>
        <v>193474.57437450884</v>
      </c>
      <c r="P893" s="21">
        <f>(O893+Systeme!$AA$17)/Systeme!$AA$14</f>
        <v>96.737287187254424</v>
      </c>
    </row>
    <row r="894" spans="1:16" x14ac:dyDescent="0.25">
      <c r="A894" s="4">
        <f t="shared" si="13"/>
        <v>892</v>
      </c>
      <c r="D894" s="19">
        <f>A894*0.001 *Systeme!$G$4</f>
        <v>89.2</v>
      </c>
      <c r="F894" s="8">
        <f>('DGL 4'!$P$3/'DGL 4'!$B$26)*(1-EXP(-'DGL 4'!$B$26*D894)) + ('DGL 4'!$P$4/'DGL 4'!$B$27)*(1-EXP(-'DGL 4'!$B$27*D894))+ ('DGL 4'!$P$5/'DGL 4'!$B$28)*(1-EXP(-'DGL 4'!$B$28*D894))</f>
        <v>-199438.96679104</v>
      </c>
      <c r="G894" s="21">
        <f>(F894+Systeme!$C$17)/Systeme!$C$14</f>
        <v>0.28051660447999893</v>
      </c>
      <c r="I894" s="8">
        <f>('DGL 4'!$P$7/'DGL 4'!$B$26)*(1-EXP(-'DGL 4'!$B$26*D894)) + ('DGL 4'!$P$8/'DGL 4'!$B$27)*(1-EXP(-'DGL 4'!$B$27*D894))+ ('DGL 4'!$P$9/'DGL 4'!$B$28)*(1-EXP(-'DGL 4'!$B$28*D894))</f>
        <v>3048.0692092987883</v>
      </c>
      <c r="J894" s="21">
        <f>(I894+Systeme!$K$17)/Systeme!$K$14</f>
        <v>1.5240346046493942</v>
      </c>
      <c r="L894" s="8">
        <f>('DGL 4'!$P$11/'DGL 4'!$B$26)*(1-EXP(-'DGL 4'!$B$26*D894)) + ('DGL 4'!$P$12/'DGL 4'!$B$27)*(1-EXP(-'DGL 4'!$B$27*D894))+ ('DGL 4'!$P$13/'DGL 4'!$B$28)*(1-EXP(-'DGL 4'!$B$28*D894))</f>
        <v>2887.4044763559068</v>
      </c>
      <c r="M894" s="21">
        <f>(L894+Systeme!$S$17)/Systeme!$S$14</f>
        <v>1.4437022381779534</v>
      </c>
      <c r="O894" s="8">
        <f>('DGL 4'!$P$15/'DGL 4'!$B$26)*(1-EXP(-'DGL 4'!$B$26*D894)) + ('DGL 4'!$P$16/'DGL 4'!$B$27)*(1-EXP(-'DGL 4'!$B$27*D894))+ ('DGL 4'!$P$17/'DGL 4'!$B$28)*(1-EXP(-'DGL 4'!$B$28*D894))</f>
        <v>193503.49310538539</v>
      </c>
      <c r="P894" s="21">
        <f>(O894+Systeme!$AA$17)/Systeme!$AA$14</f>
        <v>96.751746552692694</v>
      </c>
    </row>
    <row r="895" spans="1:16" x14ac:dyDescent="0.25">
      <c r="A895" s="4">
        <f t="shared" si="13"/>
        <v>893</v>
      </c>
      <c r="D895" s="19">
        <f>A895*0.001 *Systeme!$G$4</f>
        <v>89.3</v>
      </c>
      <c r="F895" s="8">
        <f>('DGL 4'!$P$3/'DGL 4'!$B$26)*(1-EXP(-'DGL 4'!$B$26*D895)) + ('DGL 4'!$P$4/'DGL 4'!$B$27)*(1-EXP(-'DGL 4'!$B$27*D895))+ ('DGL 4'!$P$5/'DGL 4'!$B$28)*(1-EXP(-'DGL 4'!$B$28*D895))</f>
        <v>-199441.52300498015</v>
      </c>
      <c r="G895" s="21">
        <f>(F895+Systeme!$C$17)/Systeme!$C$14</f>
        <v>0.27923849750992669</v>
      </c>
      <c r="I895" s="8">
        <f>('DGL 4'!$P$7/'DGL 4'!$B$26)*(1-EXP(-'DGL 4'!$B$26*D895)) + ('DGL 4'!$P$8/'DGL 4'!$B$27)*(1-EXP(-'DGL 4'!$B$27*D895))+ ('DGL 4'!$P$9/'DGL 4'!$B$28)*(1-EXP(-'DGL 4'!$B$28*D895))</f>
        <v>3034.5946962297312</v>
      </c>
      <c r="J895" s="21">
        <f>(I895+Systeme!$K$17)/Systeme!$K$14</f>
        <v>1.5172973481148655</v>
      </c>
      <c r="L895" s="8">
        <f>('DGL 4'!$P$11/'DGL 4'!$B$26)*(1-EXP(-'DGL 4'!$B$26*D895)) + ('DGL 4'!$P$12/'DGL 4'!$B$27)*(1-EXP(-'DGL 4'!$B$27*D895))+ ('DGL 4'!$P$13/'DGL 4'!$B$28)*(1-EXP(-'DGL 4'!$B$28*D895))</f>
        <v>2874.6443577880855</v>
      </c>
      <c r="M895" s="21">
        <f>(L895+Systeme!$S$17)/Systeme!$S$14</f>
        <v>1.4373221788940427</v>
      </c>
      <c r="O895" s="8">
        <f>('DGL 4'!$P$15/'DGL 4'!$B$26)*(1-EXP(-'DGL 4'!$B$26*D895)) + ('DGL 4'!$P$16/'DGL 4'!$B$27)*(1-EXP(-'DGL 4'!$B$27*D895))+ ('DGL 4'!$P$17/'DGL 4'!$B$28)*(1-EXP(-'DGL 4'!$B$28*D895))</f>
        <v>193532.28395096233</v>
      </c>
      <c r="P895" s="21">
        <f>(O895+Systeme!$AA$17)/Systeme!$AA$14</f>
        <v>96.766141975481162</v>
      </c>
    </row>
    <row r="896" spans="1:16" x14ac:dyDescent="0.25">
      <c r="A896" s="4">
        <f t="shared" si="13"/>
        <v>894</v>
      </c>
      <c r="D896" s="19">
        <f>A896*0.001 *Systeme!$G$4</f>
        <v>89.4</v>
      </c>
      <c r="F896" s="8">
        <f>('DGL 4'!$P$3/'DGL 4'!$B$26)*(1-EXP(-'DGL 4'!$B$26*D896)) + ('DGL 4'!$P$4/'DGL 4'!$B$27)*(1-EXP(-'DGL 4'!$B$27*D896))+ ('DGL 4'!$P$5/'DGL 4'!$B$28)*(1-EXP(-'DGL 4'!$B$28*D896))</f>
        <v>-199444.06716199653</v>
      </c>
      <c r="G896" s="21">
        <f>(F896+Systeme!$C$17)/Systeme!$C$14</f>
        <v>0.27796641900173563</v>
      </c>
      <c r="I896" s="8">
        <f>('DGL 4'!$P$7/'DGL 4'!$B$26)*(1-EXP(-'DGL 4'!$B$26*D896)) + ('DGL 4'!$P$8/'DGL 4'!$B$27)*(1-EXP(-'DGL 4'!$B$27*D896))+ ('DGL 4'!$P$9/'DGL 4'!$B$28)*(1-EXP(-'DGL 4'!$B$28*D896))</f>
        <v>3021.1794065640133</v>
      </c>
      <c r="J896" s="21">
        <f>(I896+Systeme!$K$17)/Systeme!$K$14</f>
        <v>1.5105897032820066</v>
      </c>
      <c r="L896" s="8">
        <f>('DGL 4'!$P$11/'DGL 4'!$B$26)*(1-EXP(-'DGL 4'!$B$26*D896)) + ('DGL 4'!$P$12/'DGL 4'!$B$27)*(1-EXP(-'DGL 4'!$B$27*D896))+ ('DGL 4'!$P$13/'DGL 4'!$B$28)*(1-EXP(-'DGL 4'!$B$28*D896))</f>
        <v>2861.9402825330326</v>
      </c>
      <c r="M896" s="21">
        <f>(L896+Systeme!$S$17)/Systeme!$S$14</f>
        <v>1.4309701412665163</v>
      </c>
      <c r="O896" s="8">
        <f>('DGL 4'!$P$15/'DGL 4'!$B$26)*(1-EXP(-'DGL 4'!$B$26*D896)) + ('DGL 4'!$P$16/'DGL 4'!$B$27)*(1-EXP(-'DGL 4'!$B$27*D896))+ ('DGL 4'!$P$17/'DGL 4'!$B$28)*(1-EXP(-'DGL 4'!$B$28*D896))</f>
        <v>193560.94747289957</v>
      </c>
      <c r="P896" s="21">
        <f>(O896+Systeme!$AA$17)/Systeme!$AA$14</f>
        <v>96.780473736449778</v>
      </c>
    </row>
    <row r="897" spans="1:16" x14ac:dyDescent="0.25">
      <c r="A897" s="4">
        <f t="shared" si="13"/>
        <v>895</v>
      </c>
      <c r="D897" s="19">
        <f>A897*0.001 *Systeme!$G$4</f>
        <v>89.5</v>
      </c>
      <c r="F897" s="8">
        <f>('DGL 4'!$P$3/'DGL 4'!$B$26)*(1-EXP(-'DGL 4'!$B$26*D897)) + ('DGL 4'!$P$4/'DGL 4'!$B$27)*(1-EXP(-'DGL 4'!$B$27*D897))+ ('DGL 4'!$P$5/'DGL 4'!$B$28)*(1-EXP(-'DGL 4'!$B$28*D897))</f>
        <v>-199446.59932325713</v>
      </c>
      <c r="G897" s="21">
        <f>(F897+Systeme!$C$17)/Systeme!$C$14</f>
        <v>0.27670033837143271</v>
      </c>
      <c r="I897" s="8">
        <f>('DGL 4'!$P$7/'DGL 4'!$B$26)*(1-EXP(-'DGL 4'!$B$26*D897)) + ('DGL 4'!$P$8/'DGL 4'!$B$27)*(1-EXP(-'DGL 4'!$B$27*D897))+ ('DGL 4'!$P$9/'DGL 4'!$B$28)*(1-EXP(-'DGL 4'!$B$28*D897))</f>
        <v>3007.8230841707264</v>
      </c>
      <c r="J897" s="21">
        <f>(I897+Systeme!$K$17)/Systeme!$K$14</f>
        <v>1.5039115420853633</v>
      </c>
      <c r="L897" s="8">
        <f>('DGL 4'!$P$11/'DGL 4'!$B$26)*(1-EXP(-'DGL 4'!$B$26*D897)) + ('DGL 4'!$P$12/'DGL 4'!$B$27)*(1-EXP(-'DGL 4'!$B$27*D897))+ ('DGL 4'!$P$13/'DGL 4'!$B$28)*(1-EXP(-'DGL 4'!$B$28*D897))</f>
        <v>2849.2920086542144</v>
      </c>
      <c r="M897" s="21">
        <f>(L897+Systeme!$S$17)/Systeme!$S$14</f>
        <v>1.4246460043271072</v>
      </c>
      <c r="O897" s="8">
        <f>('DGL 4'!$P$15/'DGL 4'!$B$26)*(1-EXP(-'DGL 4'!$B$26*D897)) + ('DGL 4'!$P$16/'DGL 4'!$B$27)*(1-EXP(-'DGL 4'!$B$27*D897))+ ('DGL 4'!$P$17/'DGL 4'!$B$28)*(1-EXP(-'DGL 4'!$B$28*D897))</f>
        <v>193589.48423043225</v>
      </c>
      <c r="P897" s="21">
        <f>(O897+Systeme!$AA$17)/Systeme!$AA$14</f>
        <v>96.794742115216124</v>
      </c>
    </row>
    <row r="898" spans="1:16" x14ac:dyDescent="0.25">
      <c r="A898" s="4">
        <f t="shared" si="13"/>
        <v>896</v>
      </c>
      <c r="D898" s="19">
        <f>A898*0.001 *Systeme!$G$4</f>
        <v>89.600000000000009</v>
      </c>
      <c r="F898" s="8">
        <f>('DGL 4'!$P$3/'DGL 4'!$B$26)*(1-EXP(-'DGL 4'!$B$26*D898)) + ('DGL 4'!$P$4/'DGL 4'!$B$27)*(1-EXP(-'DGL 4'!$B$27*D898))+ ('DGL 4'!$P$5/'DGL 4'!$B$28)*(1-EXP(-'DGL 4'!$B$28*D898))</f>
        <v>-199449.11954957544</v>
      </c>
      <c r="G898" s="21">
        <f>(F898+Systeme!$C$17)/Systeme!$C$14</f>
        <v>0.27544022521228179</v>
      </c>
      <c r="I898" s="8">
        <f>('DGL 4'!$P$7/'DGL 4'!$B$26)*(1-EXP(-'DGL 4'!$B$26*D898)) + ('DGL 4'!$P$8/'DGL 4'!$B$27)*(1-EXP(-'DGL 4'!$B$27*D898))+ ('DGL 4'!$P$9/'DGL 4'!$B$28)*(1-EXP(-'DGL 4'!$B$28*D898))</f>
        <v>2994.5254739808151</v>
      </c>
      <c r="J898" s="21">
        <f>(I898+Systeme!$K$17)/Systeme!$K$14</f>
        <v>1.4972627369904077</v>
      </c>
      <c r="L898" s="8">
        <f>('DGL 4'!$P$11/'DGL 4'!$B$26)*(1-EXP(-'DGL 4'!$B$26*D898)) + ('DGL 4'!$P$12/'DGL 4'!$B$27)*(1-EXP(-'DGL 4'!$B$27*D898))+ ('DGL 4'!$P$13/'DGL 4'!$B$28)*(1-EXP(-'DGL 4'!$B$28*D898))</f>
        <v>2836.6992952133296</v>
      </c>
      <c r="M898" s="21">
        <f>(L898+Systeme!$S$17)/Systeme!$S$14</f>
        <v>1.4183496476066648</v>
      </c>
      <c r="O898" s="8">
        <f>('DGL 4'!$P$15/'DGL 4'!$B$26)*(1-EXP(-'DGL 4'!$B$26*D898)) + ('DGL 4'!$P$16/'DGL 4'!$B$27)*(1-EXP(-'DGL 4'!$B$27*D898))+ ('DGL 4'!$P$17/'DGL 4'!$B$28)*(1-EXP(-'DGL 4'!$B$28*D898))</f>
        <v>193617.89478038132</v>
      </c>
      <c r="P898" s="21">
        <f>(O898+Systeme!$AA$17)/Systeme!$AA$14</f>
        <v>96.808947390190667</v>
      </c>
    </row>
    <row r="899" spans="1:16" x14ac:dyDescent="0.25">
      <c r="A899" s="4">
        <f t="shared" si="13"/>
        <v>897</v>
      </c>
      <c r="D899" s="19">
        <f>A899*0.001 *Systeme!$G$4</f>
        <v>89.7</v>
      </c>
      <c r="F899" s="8">
        <f>('DGL 4'!$P$3/'DGL 4'!$B$26)*(1-EXP(-'DGL 4'!$B$26*D899)) + ('DGL 4'!$P$4/'DGL 4'!$B$27)*(1-EXP(-'DGL 4'!$B$27*D899))+ ('DGL 4'!$P$5/'DGL 4'!$B$28)*(1-EXP(-'DGL 4'!$B$28*D899))</f>
        <v>-199451.62790141316</v>
      </c>
      <c r="G899" s="21">
        <f>(F899+Systeme!$C$17)/Systeme!$C$14</f>
        <v>0.27418604929342111</v>
      </c>
      <c r="I899" s="8">
        <f>('DGL 4'!$P$7/'DGL 4'!$B$26)*(1-EXP(-'DGL 4'!$B$26*D899)) + ('DGL 4'!$P$8/'DGL 4'!$B$27)*(1-EXP(-'DGL 4'!$B$27*D899))+ ('DGL 4'!$P$9/'DGL 4'!$B$28)*(1-EXP(-'DGL 4'!$B$28*D899))</f>
        <v>2981.2863219833525</v>
      </c>
      <c r="J899" s="21">
        <f>(I899+Systeme!$K$17)/Systeme!$K$14</f>
        <v>1.4906431609916764</v>
      </c>
      <c r="L899" s="8">
        <f>('DGL 4'!$P$11/'DGL 4'!$B$26)*(1-EXP(-'DGL 4'!$B$26*D899)) + ('DGL 4'!$P$12/'DGL 4'!$B$27)*(1-EXP(-'DGL 4'!$B$27*D899))+ ('DGL 4'!$P$13/'DGL 4'!$B$28)*(1-EXP(-'DGL 4'!$B$28*D899))</f>
        <v>2824.1619022665545</v>
      </c>
      <c r="M899" s="21">
        <f>(L899+Systeme!$S$17)/Systeme!$S$14</f>
        <v>1.4120809511332773</v>
      </c>
      <c r="O899" s="8">
        <f>('DGL 4'!$P$15/'DGL 4'!$B$26)*(1-EXP(-'DGL 4'!$B$26*D899)) + ('DGL 4'!$P$16/'DGL 4'!$B$27)*(1-EXP(-'DGL 4'!$B$27*D899))+ ('DGL 4'!$P$17/'DGL 4'!$B$28)*(1-EXP(-'DGL 4'!$B$28*D899))</f>
        <v>193646.17967716328</v>
      </c>
      <c r="P899" s="21">
        <f>(O899+Systeme!$AA$17)/Systeme!$AA$14</f>
        <v>96.823089838581637</v>
      </c>
    </row>
    <row r="900" spans="1:16" x14ac:dyDescent="0.25">
      <c r="A900" s="4">
        <f t="shared" si="13"/>
        <v>898</v>
      </c>
      <c r="D900" s="19">
        <f>A900*0.001 *Systeme!$G$4</f>
        <v>89.8</v>
      </c>
      <c r="F900" s="8">
        <f>('DGL 4'!$P$3/'DGL 4'!$B$26)*(1-EXP(-'DGL 4'!$B$26*D900)) + ('DGL 4'!$P$4/'DGL 4'!$B$27)*(1-EXP(-'DGL 4'!$B$27*D900))+ ('DGL 4'!$P$5/'DGL 4'!$B$28)*(1-EXP(-'DGL 4'!$B$28*D900))</f>
        <v>-199454.12443888266</v>
      </c>
      <c r="G900" s="21">
        <f>(F900+Systeme!$C$17)/Systeme!$C$14</f>
        <v>0.27293778055867007</v>
      </c>
      <c r="I900" s="8">
        <f>('DGL 4'!$P$7/'DGL 4'!$B$26)*(1-EXP(-'DGL 4'!$B$26*D900)) + ('DGL 4'!$P$8/'DGL 4'!$B$27)*(1-EXP(-'DGL 4'!$B$27*D900))+ ('DGL 4'!$P$9/'DGL 4'!$B$28)*(1-EXP(-'DGL 4'!$B$28*D900))</f>
        <v>2968.1053752216103</v>
      </c>
      <c r="J900" s="21">
        <f>(I900+Systeme!$K$17)/Systeme!$K$14</f>
        <v>1.4840526876108051</v>
      </c>
      <c r="L900" s="8">
        <f>('DGL 4'!$P$11/'DGL 4'!$B$26)*(1-EXP(-'DGL 4'!$B$26*D900)) + ('DGL 4'!$P$12/'DGL 4'!$B$27)*(1-EXP(-'DGL 4'!$B$27*D900))+ ('DGL 4'!$P$13/'DGL 4'!$B$28)*(1-EXP(-'DGL 4'!$B$28*D900))</f>
        <v>2811.6795908611675</v>
      </c>
      <c r="M900" s="21">
        <f>(L900+Systeme!$S$17)/Systeme!$S$14</f>
        <v>1.4058397954305837</v>
      </c>
      <c r="O900" s="8">
        <f>('DGL 4'!$P$15/'DGL 4'!$B$26)*(1-EXP(-'DGL 4'!$B$26*D900)) + ('DGL 4'!$P$16/'DGL 4'!$B$27)*(1-EXP(-'DGL 4'!$B$27*D900))+ ('DGL 4'!$P$17/'DGL 4'!$B$28)*(1-EXP(-'DGL 4'!$B$28*D900))</f>
        <v>193674.33947279997</v>
      </c>
      <c r="P900" s="21">
        <f>(O900+Systeme!$AA$17)/Systeme!$AA$14</f>
        <v>96.837169736399986</v>
      </c>
    </row>
    <row r="901" spans="1:16" x14ac:dyDescent="0.25">
      <c r="A901" s="4">
        <f t="shared" ref="A901:A964" si="14">A900+1</f>
        <v>899</v>
      </c>
      <c r="D901" s="19">
        <f>A901*0.001 *Systeme!$G$4</f>
        <v>89.9</v>
      </c>
      <c r="F901" s="8">
        <f>('DGL 4'!$P$3/'DGL 4'!$B$26)*(1-EXP(-'DGL 4'!$B$26*D901)) + ('DGL 4'!$P$4/'DGL 4'!$B$27)*(1-EXP(-'DGL 4'!$B$27*D901))+ ('DGL 4'!$P$5/'DGL 4'!$B$28)*(1-EXP(-'DGL 4'!$B$28*D901))</f>
        <v>-199456.6092217493</v>
      </c>
      <c r="G901" s="21">
        <f>(F901+Systeme!$C$17)/Systeme!$C$14</f>
        <v>0.27169538912535063</v>
      </c>
      <c r="I901" s="8">
        <f>('DGL 4'!$P$7/'DGL 4'!$B$26)*(1-EXP(-'DGL 4'!$B$26*D901)) + ('DGL 4'!$P$8/'DGL 4'!$B$27)*(1-EXP(-'DGL 4'!$B$27*D901))+ ('DGL 4'!$P$9/'DGL 4'!$B$28)*(1-EXP(-'DGL 4'!$B$28*D901))</f>
        <v>2954.9823817890428</v>
      </c>
      <c r="J901" s="21">
        <f>(I901+Systeme!$K$17)/Systeme!$K$14</f>
        <v>1.4774911908945214</v>
      </c>
      <c r="L901" s="8">
        <f>('DGL 4'!$P$11/'DGL 4'!$B$26)*(1-EXP(-'DGL 4'!$B$26*D901)) + ('DGL 4'!$P$12/'DGL 4'!$B$27)*(1-EXP(-'DGL 4'!$B$27*D901))+ ('DGL 4'!$P$13/'DGL 4'!$B$28)*(1-EXP(-'DGL 4'!$B$28*D901))</f>
        <v>2799.2521230317652</v>
      </c>
      <c r="M901" s="21">
        <f>(L901+Systeme!$S$17)/Systeme!$S$14</f>
        <v>1.3996260615158826</v>
      </c>
      <c r="O901" s="8">
        <f>('DGL 4'!$P$15/'DGL 4'!$B$26)*(1-EXP(-'DGL 4'!$B$26*D901)) + ('DGL 4'!$P$16/'DGL 4'!$B$27)*(1-EXP(-'DGL 4'!$B$27*D901))+ ('DGL 4'!$P$17/'DGL 4'!$B$28)*(1-EXP(-'DGL 4'!$B$28*D901))</f>
        <v>193702.37471692855</v>
      </c>
      <c r="P901" s="21">
        <f>(O901+Systeme!$AA$17)/Systeme!$AA$14</f>
        <v>96.851187358464273</v>
      </c>
    </row>
    <row r="902" spans="1:16" x14ac:dyDescent="0.25">
      <c r="A902" s="4">
        <f t="shared" si="14"/>
        <v>900</v>
      </c>
      <c r="D902" s="19">
        <f>A902*0.001 *Systeme!$G$4</f>
        <v>90</v>
      </c>
      <c r="F902" s="8">
        <f>('DGL 4'!$P$3/'DGL 4'!$B$26)*(1-EXP(-'DGL 4'!$B$26*D902)) + ('DGL 4'!$P$4/'DGL 4'!$B$27)*(1-EXP(-'DGL 4'!$B$27*D902))+ ('DGL 4'!$P$5/'DGL 4'!$B$28)*(1-EXP(-'DGL 4'!$B$28*D902))</f>
        <v>-199459.08230943387</v>
      </c>
      <c r="G902" s="21">
        <f>(F902+Systeme!$C$17)/Systeme!$C$14</f>
        <v>0.27045884528306485</v>
      </c>
      <c r="I902" s="8">
        <f>('DGL 4'!$P$7/'DGL 4'!$B$26)*(1-EXP(-'DGL 4'!$B$26*D902)) + ('DGL 4'!$P$8/'DGL 4'!$B$27)*(1-EXP(-'DGL 4'!$B$27*D902))+ ('DGL 4'!$P$9/'DGL 4'!$B$28)*(1-EXP(-'DGL 4'!$B$28*D902))</f>
        <v>2941.917090825591</v>
      </c>
      <c r="J902" s="21">
        <f>(I902+Systeme!$K$17)/Systeme!$K$14</f>
        <v>1.4709585454127956</v>
      </c>
      <c r="L902" s="8">
        <f>('DGL 4'!$P$11/'DGL 4'!$B$26)*(1-EXP(-'DGL 4'!$B$26*D902)) + ('DGL 4'!$P$12/'DGL 4'!$B$27)*(1-EXP(-'DGL 4'!$B$27*D902))+ ('DGL 4'!$P$13/'DGL 4'!$B$28)*(1-EXP(-'DGL 4'!$B$28*D902))</f>
        <v>2786.8792617967119</v>
      </c>
      <c r="M902" s="21">
        <f>(L902+Systeme!$S$17)/Systeme!$S$14</f>
        <v>1.3934396308983559</v>
      </c>
      <c r="O902" s="8">
        <f>('DGL 4'!$P$15/'DGL 4'!$B$26)*(1-EXP(-'DGL 4'!$B$26*D902)) + ('DGL 4'!$P$16/'DGL 4'!$B$27)*(1-EXP(-'DGL 4'!$B$27*D902))+ ('DGL 4'!$P$17/'DGL 4'!$B$28)*(1-EXP(-'DGL 4'!$B$28*D902))</f>
        <v>193730.28595681163</v>
      </c>
      <c r="P902" s="21">
        <f>(O902+Systeme!$AA$17)/Systeme!$AA$14</f>
        <v>96.865142978405814</v>
      </c>
    </row>
    <row r="903" spans="1:16" x14ac:dyDescent="0.25">
      <c r="A903" s="4">
        <f t="shared" si="14"/>
        <v>901</v>
      </c>
      <c r="D903" s="19">
        <f>A903*0.001 *Systeme!$G$4</f>
        <v>90.100000000000009</v>
      </c>
      <c r="F903" s="8">
        <f>('DGL 4'!$P$3/'DGL 4'!$B$26)*(1-EXP(-'DGL 4'!$B$26*D903)) + ('DGL 4'!$P$4/'DGL 4'!$B$27)*(1-EXP(-'DGL 4'!$B$27*D903))+ ('DGL 4'!$P$5/'DGL 4'!$B$28)*(1-EXP(-'DGL 4'!$B$28*D903))</f>
        <v>-199461.54376101505</v>
      </c>
      <c r="G903" s="21">
        <f>(F903+Systeme!$C$17)/Systeme!$C$14</f>
        <v>0.26922811949247261</v>
      </c>
      <c r="I903" s="8">
        <f>('DGL 4'!$P$7/'DGL 4'!$B$26)*(1-EXP(-'DGL 4'!$B$26*D903)) + ('DGL 4'!$P$8/'DGL 4'!$B$27)*(1-EXP(-'DGL 4'!$B$27*D903))+ ('DGL 4'!$P$9/'DGL 4'!$B$28)*(1-EXP(-'DGL 4'!$B$28*D903))</f>
        <v>2928.9092525138112</v>
      </c>
      <c r="J903" s="21">
        <f>(I903+Systeme!$K$17)/Systeme!$K$14</f>
        <v>1.4644546262569056</v>
      </c>
      <c r="L903" s="8">
        <f>('DGL 4'!$P$11/'DGL 4'!$B$26)*(1-EXP(-'DGL 4'!$B$26*D903)) + ('DGL 4'!$P$12/'DGL 4'!$B$27)*(1-EXP(-'DGL 4'!$B$27*D903))+ ('DGL 4'!$P$13/'DGL 4'!$B$28)*(1-EXP(-'DGL 4'!$B$28*D903))</f>
        <v>2774.5607711547054</v>
      </c>
      <c r="M903" s="21">
        <f>(L903+Systeme!$S$17)/Systeme!$S$14</f>
        <v>1.3872803855773528</v>
      </c>
      <c r="O903" s="8">
        <f>('DGL 4'!$P$15/'DGL 4'!$B$26)*(1-EXP(-'DGL 4'!$B$26*D903)) + ('DGL 4'!$P$16/'DGL 4'!$B$27)*(1-EXP(-'DGL 4'!$B$27*D903))+ ('DGL 4'!$P$17/'DGL 4'!$B$28)*(1-EXP(-'DGL 4'!$B$28*D903))</f>
        <v>193758.07373734663</v>
      </c>
      <c r="P903" s="21">
        <f>(O903+Systeme!$AA$17)/Systeme!$AA$14</f>
        <v>96.87903686867331</v>
      </c>
    </row>
    <row r="904" spans="1:16" x14ac:dyDescent="0.25">
      <c r="A904" s="4">
        <f t="shared" si="14"/>
        <v>902</v>
      </c>
      <c r="D904" s="19">
        <f>A904*0.001 *Systeme!$G$4</f>
        <v>90.2</v>
      </c>
      <c r="F904" s="8">
        <f>('DGL 4'!$P$3/'DGL 4'!$B$26)*(1-EXP(-'DGL 4'!$B$26*D904)) + ('DGL 4'!$P$4/'DGL 4'!$B$27)*(1-EXP(-'DGL 4'!$B$27*D904))+ ('DGL 4'!$P$5/'DGL 4'!$B$28)*(1-EXP(-'DGL 4'!$B$28*D904))</f>
        <v>-199463.99363523175</v>
      </c>
      <c r="G904" s="21">
        <f>(F904+Systeme!$C$17)/Systeme!$C$14</f>
        <v>0.26800318238412729</v>
      </c>
      <c r="I904" s="8">
        <f>('DGL 4'!$P$7/'DGL 4'!$B$26)*(1-EXP(-'DGL 4'!$B$26*D904)) + ('DGL 4'!$P$8/'DGL 4'!$B$27)*(1-EXP(-'DGL 4'!$B$27*D904))+ ('DGL 4'!$P$9/'DGL 4'!$B$28)*(1-EXP(-'DGL 4'!$B$28*D904))</f>
        <v>2915.9586180748884</v>
      </c>
      <c r="J904" s="21">
        <f>(I904+Systeme!$K$17)/Systeme!$K$14</f>
        <v>1.4579793090374442</v>
      </c>
      <c r="L904" s="8">
        <f>('DGL 4'!$P$11/'DGL 4'!$B$26)*(1-EXP(-'DGL 4'!$B$26*D904)) + ('DGL 4'!$P$12/'DGL 4'!$B$27)*(1-EXP(-'DGL 4'!$B$27*D904))+ ('DGL 4'!$P$13/'DGL 4'!$B$28)*(1-EXP(-'DGL 4'!$B$28*D904))</f>
        <v>2762.2964160810516</v>
      </c>
      <c r="M904" s="21">
        <f>(L904+Systeme!$S$17)/Systeme!$S$14</f>
        <v>1.3811482080405257</v>
      </c>
      <c r="O904" s="8">
        <f>('DGL 4'!$P$15/'DGL 4'!$B$26)*(1-EXP(-'DGL 4'!$B$26*D904)) + ('DGL 4'!$P$16/'DGL 4'!$B$27)*(1-EXP(-'DGL 4'!$B$27*D904))+ ('DGL 4'!$P$17/'DGL 4'!$B$28)*(1-EXP(-'DGL 4'!$B$28*D904))</f>
        <v>193785.73860107589</v>
      </c>
      <c r="P904" s="21">
        <f>(O904+Systeme!$AA$17)/Systeme!$AA$14</f>
        <v>96.892869300537953</v>
      </c>
    </row>
    <row r="905" spans="1:16" x14ac:dyDescent="0.25">
      <c r="A905" s="4">
        <f t="shared" si="14"/>
        <v>903</v>
      </c>
      <c r="D905" s="19">
        <f>A905*0.001 *Systeme!$G$4</f>
        <v>90.3</v>
      </c>
      <c r="F905" s="8">
        <f>('DGL 4'!$P$3/'DGL 4'!$B$26)*(1-EXP(-'DGL 4'!$B$26*D905)) + ('DGL 4'!$P$4/'DGL 4'!$B$27)*(1-EXP(-'DGL 4'!$B$27*D905))+ ('DGL 4'!$P$5/'DGL 4'!$B$28)*(1-EXP(-'DGL 4'!$B$28*D905))</f>
        <v>-199466.43199048541</v>
      </c>
      <c r="G905" s="21">
        <f>(F905+Systeme!$C$17)/Systeme!$C$14</f>
        <v>0.26678400475729724</v>
      </c>
      <c r="I905" s="8">
        <f>('DGL 4'!$P$7/'DGL 4'!$B$26)*(1-EXP(-'DGL 4'!$B$26*D905)) + ('DGL 4'!$P$8/'DGL 4'!$B$27)*(1-EXP(-'DGL 4'!$B$27*D905))+ ('DGL 4'!$P$9/'DGL 4'!$B$28)*(1-EXP(-'DGL 4'!$B$28*D905))</f>
        <v>2903.0649397650268</v>
      </c>
      <c r="J905" s="21">
        <f>(I905+Systeme!$K$17)/Systeme!$K$14</f>
        <v>1.4515324698825134</v>
      </c>
      <c r="L905" s="8">
        <f>('DGL 4'!$P$11/'DGL 4'!$B$26)*(1-EXP(-'DGL 4'!$B$26*D905)) + ('DGL 4'!$P$12/'DGL 4'!$B$27)*(1-EXP(-'DGL 4'!$B$27*D905))+ ('DGL 4'!$P$13/'DGL 4'!$B$28)*(1-EXP(-'DGL 4'!$B$28*D905))</f>
        <v>2750.0859625242301</v>
      </c>
      <c r="M905" s="21">
        <f>(L905+Systeme!$S$17)/Systeme!$S$14</f>
        <v>1.375042981262115</v>
      </c>
      <c r="O905" s="8">
        <f>('DGL 4'!$P$15/'DGL 4'!$B$26)*(1-EXP(-'DGL 4'!$B$26*D905)) + ('DGL 4'!$P$16/'DGL 4'!$B$27)*(1-EXP(-'DGL 4'!$B$27*D905))+ ('DGL 4'!$P$17/'DGL 4'!$B$28)*(1-EXP(-'DGL 4'!$B$28*D905))</f>
        <v>193813.28108819618</v>
      </c>
      <c r="P905" s="21">
        <f>(O905+Systeme!$AA$17)/Systeme!$AA$14</f>
        <v>96.906640544098096</v>
      </c>
    </row>
    <row r="906" spans="1:16" x14ac:dyDescent="0.25">
      <c r="A906" s="4">
        <f t="shared" si="14"/>
        <v>904</v>
      </c>
      <c r="D906" s="19">
        <f>A906*0.001 *Systeme!$G$4</f>
        <v>90.4</v>
      </c>
      <c r="F906" s="8">
        <f>('DGL 4'!$P$3/'DGL 4'!$B$26)*(1-EXP(-'DGL 4'!$B$26*D906)) + ('DGL 4'!$P$4/'DGL 4'!$B$27)*(1-EXP(-'DGL 4'!$B$27*D906))+ ('DGL 4'!$P$5/'DGL 4'!$B$28)*(1-EXP(-'DGL 4'!$B$28*D906))</f>
        <v>-199468.85888484234</v>
      </c>
      <c r="G906" s="21">
        <f>(F906+Systeme!$C$17)/Systeme!$C$14</f>
        <v>0.26557055757883063</v>
      </c>
      <c r="I906" s="8">
        <f>('DGL 4'!$P$7/'DGL 4'!$B$26)*(1-EXP(-'DGL 4'!$B$26*D906)) + ('DGL 4'!$P$8/'DGL 4'!$B$27)*(1-EXP(-'DGL 4'!$B$27*D906))+ ('DGL 4'!$P$9/'DGL 4'!$B$28)*(1-EXP(-'DGL 4'!$B$28*D906))</f>
        <v>2890.2279708713177</v>
      </c>
      <c r="J906" s="21">
        <f>(I906+Systeme!$K$17)/Systeme!$K$14</f>
        <v>1.4451139854356589</v>
      </c>
      <c r="L906" s="8">
        <f>('DGL 4'!$P$11/'DGL 4'!$B$26)*(1-EXP(-'DGL 4'!$B$26*D906)) + ('DGL 4'!$P$12/'DGL 4'!$B$27)*(1-EXP(-'DGL 4'!$B$27*D906))+ ('DGL 4'!$P$13/'DGL 4'!$B$28)*(1-EXP(-'DGL 4'!$B$28*D906))</f>
        <v>2737.9291774021985</v>
      </c>
      <c r="M906" s="21">
        <f>(L906+Systeme!$S$17)/Systeme!$S$14</f>
        <v>1.3689645887010993</v>
      </c>
      <c r="O906" s="8">
        <f>('DGL 4'!$P$15/'DGL 4'!$B$26)*(1-EXP(-'DGL 4'!$B$26*D906)) + ('DGL 4'!$P$16/'DGL 4'!$B$27)*(1-EXP(-'DGL 4'!$B$27*D906))+ ('DGL 4'!$P$17/'DGL 4'!$B$28)*(1-EXP(-'DGL 4'!$B$28*D906))</f>
        <v>193840.70173656888</v>
      </c>
      <c r="P906" s="21">
        <f>(O906+Systeme!$AA$17)/Systeme!$AA$14</f>
        <v>96.920350868284444</v>
      </c>
    </row>
    <row r="907" spans="1:16" x14ac:dyDescent="0.25">
      <c r="A907" s="4">
        <f t="shared" si="14"/>
        <v>905</v>
      </c>
      <c r="D907" s="19">
        <f>A907*0.001 *Systeme!$G$4</f>
        <v>90.5</v>
      </c>
      <c r="F907" s="8">
        <f>('DGL 4'!$P$3/'DGL 4'!$B$26)*(1-EXP(-'DGL 4'!$B$26*D907)) + ('DGL 4'!$P$4/'DGL 4'!$B$27)*(1-EXP(-'DGL 4'!$B$27*D907))+ ('DGL 4'!$P$5/'DGL 4'!$B$28)*(1-EXP(-'DGL 4'!$B$28*D907))</f>
        <v>-199471.2743760361</v>
      </c>
      <c r="G907" s="21">
        <f>(F907+Systeme!$C$17)/Systeme!$C$14</f>
        <v>0.26436281198194772</v>
      </c>
      <c r="I907" s="8">
        <f>('DGL 4'!$P$7/'DGL 4'!$B$26)*(1-EXP(-'DGL 4'!$B$26*D907)) + ('DGL 4'!$P$8/'DGL 4'!$B$27)*(1-EXP(-'DGL 4'!$B$27*D907))+ ('DGL 4'!$P$9/'DGL 4'!$B$28)*(1-EXP(-'DGL 4'!$B$28*D907))</f>
        <v>2877.4474657082174</v>
      </c>
      <c r="J907" s="21">
        <f>(I907+Systeme!$K$17)/Systeme!$K$14</f>
        <v>1.4387237328541087</v>
      </c>
      <c r="L907" s="8">
        <f>('DGL 4'!$P$11/'DGL 4'!$B$26)*(1-EXP(-'DGL 4'!$B$26*D907)) + ('DGL 4'!$P$12/'DGL 4'!$B$27)*(1-EXP(-'DGL 4'!$B$27*D907))+ ('DGL 4'!$P$13/'DGL 4'!$B$28)*(1-EXP(-'DGL 4'!$B$28*D907))</f>
        <v>2725.8258285990159</v>
      </c>
      <c r="M907" s="21">
        <f>(L907+Systeme!$S$17)/Systeme!$S$14</f>
        <v>1.362912914299508</v>
      </c>
      <c r="O907" s="8">
        <f>('DGL 4'!$P$15/'DGL 4'!$B$26)*(1-EXP(-'DGL 4'!$B$26*D907)) + ('DGL 4'!$P$16/'DGL 4'!$B$27)*(1-EXP(-'DGL 4'!$B$27*D907))+ ('DGL 4'!$P$17/'DGL 4'!$B$28)*(1-EXP(-'DGL 4'!$B$28*D907))</f>
        <v>193868.00108172887</v>
      </c>
      <c r="P907" s="21">
        <f>(O907+Systeme!$AA$17)/Systeme!$AA$14</f>
        <v>96.934000540864432</v>
      </c>
    </row>
    <row r="908" spans="1:16" x14ac:dyDescent="0.25">
      <c r="A908" s="4">
        <f t="shared" si="14"/>
        <v>906</v>
      </c>
      <c r="D908" s="19">
        <f>A908*0.001 *Systeme!$G$4</f>
        <v>90.600000000000009</v>
      </c>
      <c r="F908" s="8">
        <f>('DGL 4'!$P$3/'DGL 4'!$B$26)*(1-EXP(-'DGL 4'!$B$26*D908)) + ('DGL 4'!$P$4/'DGL 4'!$B$27)*(1-EXP(-'DGL 4'!$B$27*D908))+ ('DGL 4'!$P$5/'DGL 4'!$B$28)*(1-EXP(-'DGL 4'!$B$28*D908))</f>
        <v>-199473.67852146967</v>
      </c>
      <c r="G908" s="21">
        <f>(F908+Systeme!$C$17)/Systeme!$C$14</f>
        <v>0.26316073926516403</v>
      </c>
      <c r="I908" s="8">
        <f>('DGL 4'!$P$7/'DGL 4'!$B$26)*(1-EXP(-'DGL 4'!$B$26*D908)) + ('DGL 4'!$P$8/'DGL 4'!$B$27)*(1-EXP(-'DGL 4'!$B$27*D908))+ ('DGL 4'!$P$9/'DGL 4'!$B$28)*(1-EXP(-'DGL 4'!$B$28*D908))</f>
        <v>2864.7231796134729</v>
      </c>
      <c r="J908" s="21">
        <f>(I908+Systeme!$K$17)/Systeme!$K$14</f>
        <v>1.4323615898067366</v>
      </c>
      <c r="L908" s="8">
        <f>('DGL 4'!$P$11/'DGL 4'!$B$26)*(1-EXP(-'DGL 4'!$B$26*D908)) + ('DGL 4'!$P$12/'DGL 4'!$B$27)*(1-EXP(-'DGL 4'!$B$27*D908))+ ('DGL 4'!$P$13/'DGL 4'!$B$28)*(1-EXP(-'DGL 4'!$B$28*D908))</f>
        <v>2713.775684961176</v>
      </c>
      <c r="M908" s="21">
        <f>(L908+Systeme!$S$17)/Systeme!$S$14</f>
        <v>1.3568878424805879</v>
      </c>
      <c r="O908" s="8">
        <f>('DGL 4'!$P$15/'DGL 4'!$B$26)*(1-EXP(-'DGL 4'!$B$26*D908)) + ('DGL 4'!$P$16/'DGL 4'!$B$27)*(1-EXP(-'DGL 4'!$B$27*D908))+ ('DGL 4'!$P$17/'DGL 4'!$B$28)*(1-EXP(-'DGL 4'!$B$28*D908))</f>
        <v>193895.17965689511</v>
      </c>
      <c r="P908" s="21">
        <f>(O908+Systeme!$AA$17)/Systeme!$AA$14</f>
        <v>96.947589828447562</v>
      </c>
    </row>
    <row r="909" spans="1:16" x14ac:dyDescent="0.25">
      <c r="A909" s="4">
        <f t="shared" si="14"/>
        <v>907</v>
      </c>
      <c r="D909" s="19">
        <f>A909*0.001 *Systeme!$G$4</f>
        <v>90.7</v>
      </c>
      <c r="F909" s="8">
        <f>('DGL 4'!$P$3/'DGL 4'!$B$26)*(1-EXP(-'DGL 4'!$B$26*D909)) + ('DGL 4'!$P$4/'DGL 4'!$B$27)*(1-EXP(-'DGL 4'!$B$27*D909))+ ('DGL 4'!$P$5/'DGL 4'!$B$28)*(1-EXP(-'DGL 4'!$B$28*D909))</f>
        <v>-199476.07137821792</v>
      </c>
      <c r="G909" s="21">
        <f>(F909+Systeme!$C$17)/Systeme!$C$14</f>
        <v>0.26196431089103861</v>
      </c>
      <c r="I909" s="8">
        <f>('DGL 4'!$P$7/'DGL 4'!$B$26)*(1-EXP(-'DGL 4'!$B$26*D909)) + ('DGL 4'!$P$8/'DGL 4'!$B$27)*(1-EXP(-'DGL 4'!$B$27*D909))+ ('DGL 4'!$P$9/'DGL 4'!$B$28)*(1-EXP(-'DGL 4'!$B$28*D909))</f>
        <v>2852.0548689444549</v>
      </c>
      <c r="J909" s="21">
        <f>(I909+Systeme!$K$17)/Systeme!$K$14</f>
        <v>1.4260274344722275</v>
      </c>
      <c r="L909" s="8">
        <f>('DGL 4'!$P$11/'DGL 4'!$B$26)*(1-EXP(-'DGL 4'!$B$26*D909)) + ('DGL 4'!$P$12/'DGL 4'!$B$27)*(1-EXP(-'DGL 4'!$B$27*D909))+ ('DGL 4'!$P$13/'DGL 4'!$B$28)*(1-EXP(-'DGL 4'!$B$28*D909))</f>
        <v>2701.7785162941727</v>
      </c>
      <c r="M909" s="21">
        <f>(L909+Systeme!$S$17)/Systeme!$S$14</f>
        <v>1.3508892581470864</v>
      </c>
      <c r="O909" s="8">
        <f>('DGL 4'!$P$15/'DGL 4'!$B$26)*(1-EXP(-'DGL 4'!$B$26*D909)) + ('DGL 4'!$P$16/'DGL 4'!$B$27)*(1-EXP(-'DGL 4'!$B$27*D909))+ ('DGL 4'!$P$17/'DGL 4'!$B$28)*(1-EXP(-'DGL 4'!$B$28*D909))</f>
        <v>193922.23799297932</v>
      </c>
      <c r="P909" s="21">
        <f>(O909+Systeme!$AA$17)/Systeme!$AA$14</f>
        <v>96.96111899648966</v>
      </c>
    </row>
    <row r="910" spans="1:16" x14ac:dyDescent="0.25">
      <c r="A910" s="4">
        <f t="shared" si="14"/>
        <v>908</v>
      </c>
      <c r="D910" s="19">
        <f>A910*0.001 *Systeme!$G$4</f>
        <v>90.8</v>
      </c>
      <c r="F910" s="8">
        <f>('DGL 4'!$P$3/'DGL 4'!$B$26)*(1-EXP(-'DGL 4'!$B$26*D910)) + ('DGL 4'!$P$4/'DGL 4'!$B$27)*(1-EXP(-'DGL 4'!$B$27*D910))+ ('DGL 4'!$P$5/'DGL 4'!$B$28)*(1-EXP(-'DGL 4'!$B$28*D910))</f>
        <v>-199478.45300302957</v>
      </c>
      <c r="G910" s="21">
        <f>(F910+Systeme!$C$17)/Systeme!$C$14</f>
        <v>0.26077349848521408</v>
      </c>
      <c r="I910" s="8">
        <f>('DGL 4'!$P$7/'DGL 4'!$B$26)*(1-EXP(-'DGL 4'!$B$26*D910)) + ('DGL 4'!$P$8/'DGL 4'!$B$27)*(1-EXP(-'DGL 4'!$B$27*D910))+ ('DGL 4'!$P$9/'DGL 4'!$B$28)*(1-EXP(-'DGL 4'!$B$28*D910))</f>
        <v>2839.4422910744615</v>
      </c>
      <c r="J910" s="21">
        <f>(I910+Systeme!$K$17)/Systeme!$K$14</f>
        <v>1.4197211455372307</v>
      </c>
      <c r="L910" s="8">
        <f>('DGL 4'!$P$11/'DGL 4'!$B$26)*(1-EXP(-'DGL 4'!$B$26*D910)) + ('DGL 4'!$P$12/'DGL 4'!$B$27)*(1-EXP(-'DGL 4'!$B$27*D910))+ ('DGL 4'!$P$13/'DGL 4'!$B$28)*(1-EXP(-'DGL 4'!$B$28*D910))</f>
        <v>2689.8340933588042</v>
      </c>
      <c r="M910" s="21">
        <f>(L910+Systeme!$S$17)/Systeme!$S$14</f>
        <v>1.344917046679402</v>
      </c>
      <c r="O910" s="8">
        <f>('DGL 4'!$P$15/'DGL 4'!$B$26)*(1-EXP(-'DGL 4'!$B$26*D910)) + ('DGL 4'!$P$16/'DGL 4'!$B$27)*(1-EXP(-'DGL 4'!$B$27*D910))+ ('DGL 4'!$P$17/'DGL 4'!$B$28)*(1-EXP(-'DGL 4'!$B$28*D910))</f>
        <v>193949.17661859634</v>
      </c>
      <c r="P910" s="21">
        <f>(O910+Systeme!$AA$17)/Systeme!$AA$14</f>
        <v>96.97458830929817</v>
      </c>
    </row>
    <row r="911" spans="1:16" x14ac:dyDescent="0.25">
      <c r="A911" s="4">
        <f t="shared" si="14"/>
        <v>909</v>
      </c>
      <c r="D911" s="19">
        <f>A911*0.001 *Systeme!$G$4</f>
        <v>90.9</v>
      </c>
      <c r="F911" s="8">
        <f>('DGL 4'!$P$3/'DGL 4'!$B$26)*(1-EXP(-'DGL 4'!$B$26*D911)) + ('DGL 4'!$P$4/'DGL 4'!$B$27)*(1-EXP(-'DGL 4'!$B$27*D911))+ ('DGL 4'!$P$5/'DGL 4'!$B$28)*(1-EXP(-'DGL 4'!$B$28*D911))</f>
        <v>-199480.82345232979</v>
      </c>
      <c r="G911" s="21">
        <f>(F911+Systeme!$C$17)/Systeme!$C$14</f>
        <v>0.25958827383510652</v>
      </c>
      <c r="I911" s="8">
        <f>('DGL 4'!$P$7/'DGL 4'!$B$26)*(1-EXP(-'DGL 4'!$B$26*D911)) + ('DGL 4'!$P$8/'DGL 4'!$B$27)*(1-EXP(-'DGL 4'!$B$27*D911))+ ('DGL 4'!$P$9/'DGL 4'!$B$28)*(1-EXP(-'DGL 4'!$B$28*D911))</f>
        <v>2826.8852043886436</v>
      </c>
      <c r="J911" s="21">
        <f>(I911+Systeme!$K$17)/Systeme!$K$14</f>
        <v>1.4134426021943218</v>
      </c>
      <c r="L911" s="8">
        <f>('DGL 4'!$P$11/'DGL 4'!$B$26)*(1-EXP(-'DGL 4'!$B$26*D911)) + ('DGL 4'!$P$12/'DGL 4'!$B$27)*(1-EXP(-'DGL 4'!$B$27*D911))+ ('DGL 4'!$P$13/'DGL 4'!$B$28)*(1-EXP(-'DGL 4'!$B$28*D911))</f>
        <v>2677.9421878680296</v>
      </c>
      <c r="M911" s="21">
        <f>(L911+Systeme!$S$17)/Systeme!$S$14</f>
        <v>1.3389710939340147</v>
      </c>
      <c r="O911" s="8">
        <f>('DGL 4'!$P$15/'DGL 4'!$B$26)*(1-EXP(-'DGL 4'!$B$26*D911)) + ('DGL 4'!$P$16/'DGL 4'!$B$27)*(1-EXP(-'DGL 4'!$B$27*D911))+ ('DGL 4'!$P$17/'DGL 4'!$B$28)*(1-EXP(-'DGL 4'!$B$28*D911))</f>
        <v>193975.99606007323</v>
      </c>
      <c r="P911" s="21">
        <f>(O911+Systeme!$AA$17)/Systeme!$AA$14</f>
        <v>96.987998030036621</v>
      </c>
    </row>
    <row r="912" spans="1:16" x14ac:dyDescent="0.25">
      <c r="A912" s="4">
        <f t="shared" si="14"/>
        <v>910</v>
      </c>
      <c r="D912" s="19">
        <f>A912*0.001 *Systeme!$G$4</f>
        <v>91</v>
      </c>
      <c r="F912" s="8">
        <f>('DGL 4'!$P$3/'DGL 4'!$B$26)*(1-EXP(-'DGL 4'!$B$26*D912)) + ('DGL 4'!$P$4/'DGL 4'!$B$27)*(1-EXP(-'DGL 4'!$B$27*D912))+ ('DGL 4'!$P$5/'DGL 4'!$B$28)*(1-EXP(-'DGL 4'!$B$28*D912))</f>
        <v>-199483.18278222205</v>
      </c>
      <c r="G912" s="21">
        <f>(F912+Systeme!$C$17)/Systeme!$C$14</f>
        <v>0.25840860888897443</v>
      </c>
      <c r="I912" s="8">
        <f>('DGL 4'!$P$7/'DGL 4'!$B$26)*(1-EXP(-'DGL 4'!$B$26*D912)) + ('DGL 4'!$P$8/'DGL 4'!$B$27)*(1-EXP(-'DGL 4'!$B$27*D912))+ ('DGL 4'!$P$9/'DGL 4'!$B$28)*(1-EXP(-'DGL 4'!$B$28*D912))</f>
        <v>2814.3833682804252</v>
      </c>
      <c r="J912" s="21">
        <f>(I912+Systeme!$K$17)/Systeme!$K$14</f>
        <v>1.4071916841402126</v>
      </c>
      <c r="L912" s="8">
        <f>('DGL 4'!$P$11/'DGL 4'!$B$26)*(1-EXP(-'DGL 4'!$B$26*D912)) + ('DGL 4'!$P$12/'DGL 4'!$B$27)*(1-EXP(-'DGL 4'!$B$27*D912))+ ('DGL 4'!$P$13/'DGL 4'!$B$28)*(1-EXP(-'DGL 4'!$B$28*D912))</f>
        <v>2666.1025724829233</v>
      </c>
      <c r="M912" s="21">
        <f>(L912+Systeme!$S$17)/Systeme!$S$14</f>
        <v>1.3330512862414616</v>
      </c>
      <c r="O912" s="8">
        <f>('DGL 4'!$P$15/'DGL 4'!$B$26)*(1-EXP(-'DGL 4'!$B$26*D912)) + ('DGL 4'!$P$16/'DGL 4'!$B$27)*(1-EXP(-'DGL 4'!$B$27*D912))+ ('DGL 4'!$P$17/'DGL 4'!$B$28)*(1-EXP(-'DGL 4'!$B$28*D912))</f>
        <v>194002.6968414587</v>
      </c>
      <c r="P912" s="21">
        <f>(O912+Systeme!$AA$17)/Systeme!$AA$14</f>
        <v>97.001348420729357</v>
      </c>
    </row>
    <row r="913" spans="1:16" x14ac:dyDescent="0.25">
      <c r="A913" s="4">
        <f t="shared" si="14"/>
        <v>911</v>
      </c>
      <c r="D913" s="19">
        <f>A913*0.001 *Systeme!$G$4</f>
        <v>91.100000000000009</v>
      </c>
      <c r="F913" s="8">
        <f>('DGL 4'!$P$3/'DGL 4'!$B$26)*(1-EXP(-'DGL 4'!$B$26*D913)) + ('DGL 4'!$P$4/'DGL 4'!$B$27)*(1-EXP(-'DGL 4'!$B$27*D913))+ ('DGL 4'!$P$5/'DGL 4'!$B$28)*(1-EXP(-'DGL 4'!$B$28*D913))</f>
        <v>-199485.53104849055</v>
      </c>
      <c r="G913" s="21">
        <f>(F913+Systeme!$C$17)/Systeme!$C$14</f>
        <v>0.2572344757547253</v>
      </c>
      <c r="I913" s="8">
        <f>('DGL 4'!$P$7/'DGL 4'!$B$26)*(1-EXP(-'DGL 4'!$B$26*D913)) + ('DGL 4'!$P$8/'DGL 4'!$B$27)*(1-EXP(-'DGL 4'!$B$27*D913))+ ('DGL 4'!$P$9/'DGL 4'!$B$28)*(1-EXP(-'DGL 4'!$B$28*D913))</f>
        <v>2801.9365431478072</v>
      </c>
      <c r="J913" s="21">
        <f>(I913+Systeme!$K$17)/Systeme!$K$14</f>
        <v>1.4009682715739036</v>
      </c>
      <c r="L913" s="8">
        <f>('DGL 4'!$P$11/'DGL 4'!$B$26)*(1-EXP(-'DGL 4'!$B$26*D913)) + ('DGL 4'!$P$12/'DGL 4'!$B$27)*(1-EXP(-'DGL 4'!$B$27*D913))+ ('DGL 4'!$P$13/'DGL 4'!$B$28)*(1-EXP(-'DGL 4'!$B$28*D913))</f>
        <v>2654.3150208097359</v>
      </c>
      <c r="M913" s="21">
        <f>(L913+Systeme!$S$17)/Systeme!$S$14</f>
        <v>1.3271575104048678</v>
      </c>
      <c r="O913" s="8">
        <f>('DGL 4'!$P$15/'DGL 4'!$B$26)*(1-EXP(-'DGL 4'!$B$26*D913)) + ('DGL 4'!$P$16/'DGL 4'!$B$27)*(1-EXP(-'DGL 4'!$B$27*D913))+ ('DGL 4'!$P$17/'DGL 4'!$B$28)*(1-EXP(-'DGL 4'!$B$28*D913))</f>
        <v>194029.27948453306</v>
      </c>
      <c r="P913" s="21">
        <f>(O913+Systeme!$AA$17)/Systeme!$AA$14</f>
        <v>97.014639742266539</v>
      </c>
    </row>
    <row r="914" spans="1:16" x14ac:dyDescent="0.25">
      <c r="A914" s="4">
        <f t="shared" si="14"/>
        <v>912</v>
      </c>
      <c r="D914" s="19">
        <f>A914*0.001 *Systeme!$G$4</f>
        <v>91.2</v>
      </c>
      <c r="F914" s="8">
        <f>('DGL 4'!$P$3/'DGL 4'!$B$26)*(1-EXP(-'DGL 4'!$B$26*D914)) + ('DGL 4'!$P$4/'DGL 4'!$B$27)*(1-EXP(-'DGL 4'!$B$27*D914))+ ('DGL 4'!$P$5/'DGL 4'!$B$28)*(1-EXP(-'DGL 4'!$B$28*D914))</f>
        <v>-199487.86830660229</v>
      </c>
      <c r="G914" s="21">
        <f>(F914+Systeme!$C$17)/Systeme!$C$14</f>
        <v>0.25606584669885341</v>
      </c>
      <c r="I914" s="8">
        <f>('DGL 4'!$P$7/'DGL 4'!$B$26)*(1-EXP(-'DGL 4'!$B$26*D914)) + ('DGL 4'!$P$8/'DGL 4'!$B$27)*(1-EXP(-'DGL 4'!$B$27*D914))+ ('DGL 4'!$P$9/'DGL 4'!$B$28)*(1-EXP(-'DGL 4'!$B$28*D914))</f>
        <v>2789.5444903893222</v>
      </c>
      <c r="J914" s="21">
        <f>(I914+Systeme!$K$17)/Systeme!$K$14</f>
        <v>1.3947722451946611</v>
      </c>
      <c r="L914" s="8">
        <f>('DGL 4'!$P$11/'DGL 4'!$B$26)*(1-EXP(-'DGL 4'!$B$26*D914)) + ('DGL 4'!$P$12/'DGL 4'!$B$27)*(1-EXP(-'DGL 4'!$B$27*D914))+ ('DGL 4'!$P$13/'DGL 4'!$B$28)*(1-EXP(-'DGL 4'!$B$28*D914))</f>
        <v>2642.5793073960231</v>
      </c>
      <c r="M914" s="21">
        <f>(L914+Systeme!$S$17)/Systeme!$S$14</f>
        <v>1.3212896536980114</v>
      </c>
      <c r="O914" s="8">
        <f>('DGL 4'!$P$15/'DGL 4'!$B$26)*(1-EXP(-'DGL 4'!$B$26*D914)) + ('DGL 4'!$P$16/'DGL 4'!$B$27)*(1-EXP(-'DGL 4'!$B$27*D914))+ ('DGL 4'!$P$17/'DGL 4'!$B$28)*(1-EXP(-'DGL 4'!$B$28*D914))</f>
        <v>194055.74450881701</v>
      </c>
      <c r="P914" s="21">
        <f>(O914+Systeme!$AA$17)/Systeme!$AA$14</f>
        <v>97.027872254408507</v>
      </c>
    </row>
    <row r="915" spans="1:16" x14ac:dyDescent="0.25">
      <c r="A915" s="4">
        <f t="shared" si="14"/>
        <v>913</v>
      </c>
      <c r="D915" s="19">
        <f>A915*0.001 *Systeme!$G$4</f>
        <v>91.3</v>
      </c>
      <c r="F915" s="8">
        <f>('DGL 4'!$P$3/'DGL 4'!$B$26)*(1-EXP(-'DGL 4'!$B$26*D915)) + ('DGL 4'!$P$4/'DGL 4'!$B$27)*(1-EXP(-'DGL 4'!$B$27*D915))+ ('DGL 4'!$P$5/'DGL 4'!$B$28)*(1-EXP(-'DGL 4'!$B$28*D915))</f>
        <v>-199490.19461170942</v>
      </c>
      <c r="G915" s="21">
        <f>(F915+Systeme!$C$17)/Systeme!$C$14</f>
        <v>0.25490269414529032</v>
      </c>
      <c r="I915" s="8">
        <f>('DGL 4'!$P$7/'DGL 4'!$B$26)*(1-EXP(-'DGL 4'!$B$26*D915)) + ('DGL 4'!$P$8/'DGL 4'!$B$27)*(1-EXP(-'DGL 4'!$B$27*D915))+ ('DGL 4'!$P$9/'DGL 4'!$B$28)*(1-EXP(-'DGL 4'!$B$28*D915))</f>
        <v>2777.2069724005705</v>
      </c>
      <c r="J915" s="21">
        <f>(I915+Systeme!$K$17)/Systeme!$K$14</f>
        <v>1.3886034862002852</v>
      </c>
      <c r="L915" s="8">
        <f>('DGL 4'!$P$11/'DGL 4'!$B$26)*(1-EXP(-'DGL 4'!$B$26*D915)) + ('DGL 4'!$P$12/'DGL 4'!$B$27)*(1-EXP(-'DGL 4'!$B$27*D915))+ ('DGL 4'!$P$13/'DGL 4'!$B$28)*(1-EXP(-'DGL 4'!$B$28*D915))</f>
        <v>2630.8952077272115</v>
      </c>
      <c r="M915" s="21">
        <f>(L915+Systeme!$S$17)/Systeme!$S$14</f>
        <v>1.3154476038636058</v>
      </c>
      <c r="O915" s="8">
        <f>('DGL 4'!$P$15/'DGL 4'!$B$26)*(1-EXP(-'DGL 4'!$B$26*D915)) + ('DGL 4'!$P$16/'DGL 4'!$B$27)*(1-EXP(-'DGL 4'!$B$27*D915))+ ('DGL 4'!$P$17/'DGL 4'!$B$28)*(1-EXP(-'DGL 4'!$B$28*D915))</f>
        <v>194082.0924315817</v>
      </c>
      <c r="P915" s="21">
        <f>(O915+Systeme!$AA$17)/Systeme!$AA$14</f>
        <v>97.041046215790843</v>
      </c>
    </row>
    <row r="916" spans="1:16" x14ac:dyDescent="0.25">
      <c r="A916" s="4">
        <f t="shared" si="14"/>
        <v>914</v>
      </c>
      <c r="D916" s="19">
        <f>A916*0.001 *Systeme!$G$4</f>
        <v>91.4</v>
      </c>
      <c r="F916" s="8">
        <f>('DGL 4'!$P$3/'DGL 4'!$B$26)*(1-EXP(-'DGL 4'!$B$26*D916)) + ('DGL 4'!$P$4/'DGL 4'!$B$27)*(1-EXP(-'DGL 4'!$B$27*D916))+ ('DGL 4'!$P$5/'DGL 4'!$B$28)*(1-EXP(-'DGL 4'!$B$28*D916))</f>
        <v>-199492.51001865111</v>
      </c>
      <c r="G916" s="21">
        <f>(F916+Systeme!$C$17)/Systeme!$C$14</f>
        <v>0.25374499067444412</v>
      </c>
      <c r="I916" s="8">
        <f>('DGL 4'!$P$7/'DGL 4'!$B$26)*(1-EXP(-'DGL 4'!$B$26*D916)) + ('DGL 4'!$P$8/'DGL 4'!$B$27)*(1-EXP(-'DGL 4'!$B$27*D916))+ ('DGL 4'!$P$9/'DGL 4'!$B$28)*(1-EXP(-'DGL 4'!$B$28*D916))</f>
        <v>2764.9237525703793</v>
      </c>
      <c r="J916" s="21">
        <f>(I916+Systeme!$K$17)/Systeme!$K$14</f>
        <v>1.3824618762851897</v>
      </c>
      <c r="L916" s="8">
        <f>('DGL 4'!$P$11/'DGL 4'!$B$26)*(1-EXP(-'DGL 4'!$B$26*D916)) + ('DGL 4'!$P$12/'DGL 4'!$B$27)*(1-EXP(-'DGL 4'!$B$27*D916))+ ('DGL 4'!$P$13/'DGL 4'!$B$28)*(1-EXP(-'DGL 4'!$B$28*D916))</f>
        <v>2619.2624982233392</v>
      </c>
      <c r="M916" s="21">
        <f>(L916+Systeme!$S$17)/Systeme!$S$14</f>
        <v>1.3096312491116695</v>
      </c>
      <c r="O916" s="8">
        <f>('DGL 4'!$P$15/'DGL 4'!$B$26)*(1-EXP(-'DGL 4'!$B$26*D916)) + ('DGL 4'!$P$16/'DGL 4'!$B$27)*(1-EXP(-'DGL 4'!$B$27*D916))+ ('DGL 4'!$P$17/'DGL 4'!$B$28)*(1-EXP(-'DGL 4'!$B$28*D916))</f>
        <v>194108.32376785742</v>
      </c>
      <c r="P916" s="21">
        <f>(O916+Systeme!$AA$17)/Systeme!$AA$14</f>
        <v>97.054161883928714</v>
      </c>
    </row>
    <row r="917" spans="1:16" x14ac:dyDescent="0.25">
      <c r="A917" s="4">
        <f t="shared" si="14"/>
        <v>915</v>
      </c>
      <c r="D917" s="19">
        <f>A917*0.001 *Systeme!$G$4</f>
        <v>91.5</v>
      </c>
      <c r="F917" s="8">
        <f>('DGL 4'!$P$3/'DGL 4'!$B$26)*(1-EXP(-'DGL 4'!$B$26*D917)) + ('DGL 4'!$P$4/'DGL 4'!$B$27)*(1-EXP(-'DGL 4'!$B$27*D917))+ ('DGL 4'!$P$5/'DGL 4'!$B$28)*(1-EXP(-'DGL 4'!$B$28*D917))</f>
        <v>-199494.81458195584</v>
      </c>
      <c r="G917" s="21">
        <f>(F917+Systeme!$C$17)/Systeme!$C$14</f>
        <v>0.25259270902207936</v>
      </c>
      <c r="I917" s="8">
        <f>('DGL 4'!$P$7/'DGL 4'!$B$26)*(1-EXP(-'DGL 4'!$B$26*D917)) + ('DGL 4'!$P$8/'DGL 4'!$B$27)*(1-EXP(-'DGL 4'!$B$27*D917))+ ('DGL 4'!$P$9/'DGL 4'!$B$28)*(1-EXP(-'DGL 4'!$B$28*D917))</f>
        <v>2752.6945952769602</v>
      </c>
      <c r="J917" s="21">
        <f>(I917+Systeme!$K$17)/Systeme!$K$14</f>
        <v>1.3763472976384801</v>
      </c>
      <c r="L917" s="8">
        <f>('DGL 4'!$P$11/'DGL 4'!$B$26)*(1-EXP(-'DGL 4'!$B$26*D917)) + ('DGL 4'!$P$12/'DGL 4'!$B$27)*(1-EXP(-'DGL 4'!$B$27*D917))+ ('DGL 4'!$P$13/'DGL 4'!$B$28)*(1-EXP(-'DGL 4'!$B$28*D917))</f>
        <v>2607.6809562353883</v>
      </c>
      <c r="M917" s="21">
        <f>(L917+Systeme!$S$17)/Systeme!$S$14</f>
        <v>1.3038404781176942</v>
      </c>
      <c r="O917" s="8">
        <f>('DGL 4'!$P$15/'DGL 4'!$B$26)*(1-EXP(-'DGL 4'!$B$26*D917)) + ('DGL 4'!$P$16/'DGL 4'!$B$27)*(1-EXP(-'DGL 4'!$B$27*D917))+ ('DGL 4'!$P$17/'DGL 4'!$B$28)*(1-EXP(-'DGL 4'!$B$28*D917))</f>
        <v>194134.43903044352</v>
      </c>
      <c r="P917" s="21">
        <f>(O917+Systeme!$AA$17)/Systeme!$AA$14</f>
        <v>97.067219515221765</v>
      </c>
    </row>
    <row r="918" spans="1:16" x14ac:dyDescent="0.25">
      <c r="A918" s="4">
        <f t="shared" si="14"/>
        <v>916</v>
      </c>
      <c r="D918" s="19">
        <f>A918*0.001 *Systeme!$G$4</f>
        <v>91.600000000000009</v>
      </c>
      <c r="F918" s="8">
        <f>('DGL 4'!$P$3/'DGL 4'!$B$26)*(1-EXP(-'DGL 4'!$B$26*D918)) + ('DGL 4'!$P$4/'DGL 4'!$B$27)*(1-EXP(-'DGL 4'!$B$27*D918))+ ('DGL 4'!$P$5/'DGL 4'!$B$28)*(1-EXP(-'DGL 4'!$B$28*D918))</f>
        <v>-199497.10835584352</v>
      </c>
      <c r="G918" s="21">
        <f>(F918+Systeme!$C$17)/Systeme!$C$14</f>
        <v>0.25144582207823984</v>
      </c>
      <c r="I918" s="8">
        <f>('DGL 4'!$P$7/'DGL 4'!$B$26)*(1-EXP(-'DGL 4'!$B$26*D918)) + ('DGL 4'!$P$8/'DGL 4'!$B$27)*(1-EXP(-'DGL 4'!$B$27*D918))+ ('DGL 4'!$P$9/'DGL 4'!$B$28)*(1-EXP(-'DGL 4'!$B$28*D918))</f>
        <v>2740.5192658843298</v>
      </c>
      <c r="J918" s="21">
        <f>(I918+Systeme!$K$17)/Systeme!$K$14</f>
        <v>1.3702596329421648</v>
      </c>
      <c r="L918" s="8">
        <f>('DGL 4'!$P$11/'DGL 4'!$B$26)*(1-EXP(-'DGL 4'!$B$26*D918)) + ('DGL 4'!$P$12/'DGL 4'!$B$27)*(1-EXP(-'DGL 4'!$B$27*D918))+ ('DGL 4'!$P$13/'DGL 4'!$B$28)*(1-EXP(-'DGL 4'!$B$28*D918))</f>
        <v>2596.1503600418509</v>
      </c>
      <c r="M918" s="21">
        <f>(L918+Systeme!$S$17)/Systeme!$S$14</f>
        <v>1.2980751800209254</v>
      </c>
      <c r="O918" s="8">
        <f>('DGL 4'!$P$15/'DGL 4'!$B$26)*(1-EXP(-'DGL 4'!$B$26*D918)) + ('DGL 4'!$P$16/'DGL 4'!$B$27)*(1-EXP(-'DGL 4'!$B$27*D918))+ ('DGL 4'!$P$17/'DGL 4'!$B$28)*(1-EXP(-'DGL 4'!$B$28*D918))</f>
        <v>194160.4387299174</v>
      </c>
      <c r="P918" s="21">
        <f>(O918+Systeme!$AA$17)/Systeme!$AA$14</f>
        <v>97.080219364958694</v>
      </c>
    </row>
    <row r="919" spans="1:16" x14ac:dyDescent="0.25">
      <c r="A919" s="4">
        <f t="shared" si="14"/>
        <v>917</v>
      </c>
      <c r="D919" s="19">
        <f>A919*0.001 *Systeme!$G$4</f>
        <v>91.7</v>
      </c>
      <c r="F919" s="8">
        <f>('DGL 4'!$P$3/'DGL 4'!$B$26)*(1-EXP(-'DGL 4'!$B$26*D919)) + ('DGL 4'!$P$4/'DGL 4'!$B$27)*(1-EXP(-'DGL 4'!$B$27*D919))+ ('DGL 4'!$P$5/'DGL 4'!$B$28)*(1-EXP(-'DGL 4'!$B$28*D919))</f>
        <v>-199499.39139422745</v>
      </c>
      <c r="G919" s="21">
        <f>(F919+Systeme!$C$17)/Systeme!$C$14</f>
        <v>0.25030430288627392</v>
      </c>
      <c r="I919" s="8">
        <f>('DGL 4'!$P$7/'DGL 4'!$B$26)*(1-EXP(-'DGL 4'!$B$26*D919)) + ('DGL 4'!$P$8/'DGL 4'!$B$27)*(1-EXP(-'DGL 4'!$B$27*D919))+ ('DGL 4'!$P$9/'DGL 4'!$B$28)*(1-EXP(-'DGL 4'!$B$28*D919))</f>
        <v>2728.397530738468</v>
      </c>
      <c r="J919" s="21">
        <f>(I919+Systeme!$K$17)/Systeme!$K$14</f>
        <v>1.364198765369234</v>
      </c>
      <c r="L919" s="8">
        <f>('DGL 4'!$P$11/'DGL 4'!$B$26)*(1-EXP(-'DGL 4'!$B$26*D919)) + ('DGL 4'!$P$12/'DGL 4'!$B$27)*(1-EXP(-'DGL 4'!$B$27*D919))+ ('DGL 4'!$P$13/'DGL 4'!$B$28)*(1-EXP(-'DGL 4'!$B$28*D919))</f>
        <v>2584.6704888453532</v>
      </c>
      <c r="M919" s="21">
        <f>(L919+Systeme!$S$17)/Systeme!$S$14</f>
        <v>1.2923352444226766</v>
      </c>
      <c r="O919" s="8">
        <f>('DGL 4'!$P$15/'DGL 4'!$B$26)*(1-EXP(-'DGL 4'!$B$26*D919)) + ('DGL 4'!$P$16/'DGL 4'!$B$27)*(1-EXP(-'DGL 4'!$B$27*D919))+ ('DGL 4'!$P$17/'DGL 4'!$B$28)*(1-EXP(-'DGL 4'!$B$28*D919))</f>
        <v>194186.32337464366</v>
      </c>
      <c r="P919" s="21">
        <f>(O919+Systeme!$AA$17)/Systeme!$AA$14</f>
        <v>97.093161687321825</v>
      </c>
    </row>
    <row r="920" spans="1:16" x14ac:dyDescent="0.25">
      <c r="A920" s="4">
        <f t="shared" si="14"/>
        <v>918</v>
      </c>
      <c r="D920" s="19">
        <f>A920*0.001 *Systeme!$G$4</f>
        <v>91.8</v>
      </c>
      <c r="F920" s="8">
        <f>('DGL 4'!$P$3/'DGL 4'!$B$26)*(1-EXP(-'DGL 4'!$B$26*D920)) + ('DGL 4'!$P$4/'DGL 4'!$B$27)*(1-EXP(-'DGL 4'!$B$27*D920))+ ('DGL 4'!$P$5/'DGL 4'!$B$28)*(1-EXP(-'DGL 4'!$B$28*D920))</f>
        <v>-199501.6637507166</v>
      </c>
      <c r="G920" s="21">
        <f>(F920+Systeme!$C$17)/Systeme!$C$14</f>
        <v>0.24916812464169924</v>
      </c>
      <c r="I920" s="8">
        <f>('DGL 4'!$P$7/'DGL 4'!$B$26)*(1-EXP(-'DGL 4'!$B$26*D920)) + ('DGL 4'!$P$8/'DGL 4'!$B$27)*(1-EXP(-'DGL 4'!$B$27*D920))+ ('DGL 4'!$P$9/'DGL 4'!$B$28)*(1-EXP(-'DGL 4'!$B$28*D920))</f>
        <v>2716.3291571637674</v>
      </c>
      <c r="J920" s="21">
        <f>(I920+Systeme!$K$17)/Systeme!$K$14</f>
        <v>1.3581645785818837</v>
      </c>
      <c r="L920" s="8">
        <f>('DGL 4'!$P$11/'DGL 4'!$B$26)*(1-EXP(-'DGL 4'!$B$26*D920)) + ('DGL 4'!$P$12/'DGL 4'!$B$27)*(1-EXP(-'DGL 4'!$B$27*D920))+ ('DGL 4'!$P$13/'DGL 4'!$B$28)*(1-EXP(-'DGL 4'!$B$28*D920))</f>
        <v>2573.2411227691045</v>
      </c>
      <c r="M920" s="21">
        <f>(L920+Systeme!$S$17)/Systeme!$S$14</f>
        <v>1.2866205613845523</v>
      </c>
      <c r="O920" s="8">
        <f>('DGL 4'!$P$15/'DGL 4'!$B$26)*(1-EXP(-'DGL 4'!$B$26*D920)) + ('DGL 4'!$P$16/'DGL 4'!$B$27)*(1-EXP(-'DGL 4'!$B$27*D920))+ ('DGL 4'!$P$17/'DGL 4'!$B$28)*(1-EXP(-'DGL 4'!$B$28*D920))</f>
        <v>194212.09347078373</v>
      </c>
      <c r="P920" s="21">
        <f>(O920+Systeme!$AA$17)/Systeme!$AA$14</f>
        <v>97.106046735391871</v>
      </c>
    </row>
    <row r="921" spans="1:16" x14ac:dyDescent="0.25">
      <c r="A921" s="4">
        <f t="shared" si="14"/>
        <v>919</v>
      </c>
      <c r="D921" s="19">
        <f>A921*0.001 *Systeme!$G$4</f>
        <v>91.9</v>
      </c>
      <c r="F921" s="8">
        <f>('DGL 4'!$P$3/'DGL 4'!$B$26)*(1-EXP(-'DGL 4'!$B$26*D921)) + ('DGL 4'!$P$4/'DGL 4'!$B$27)*(1-EXP(-'DGL 4'!$B$27*D921))+ ('DGL 4'!$P$5/'DGL 4'!$B$28)*(1-EXP(-'DGL 4'!$B$28*D921))</f>
        <v>-199503.92547861743</v>
      </c>
      <c r="G921" s="21">
        <f>(F921+Systeme!$C$17)/Systeme!$C$14</f>
        <v>0.24803726069128607</v>
      </c>
      <c r="I921" s="8">
        <f>('DGL 4'!$P$7/'DGL 4'!$B$26)*(1-EXP(-'DGL 4'!$B$26*D921)) + ('DGL 4'!$P$8/'DGL 4'!$B$27)*(1-EXP(-'DGL 4'!$B$27*D921))+ ('DGL 4'!$P$9/'DGL 4'!$B$28)*(1-EXP(-'DGL 4'!$B$28*D921))</f>
        <v>2704.3139134592493</v>
      </c>
      <c r="J921" s="21">
        <f>(I921+Systeme!$K$17)/Systeme!$K$14</f>
        <v>1.3521569567296245</v>
      </c>
      <c r="L921" s="8">
        <f>('DGL 4'!$P$11/'DGL 4'!$B$26)*(1-EXP(-'DGL 4'!$B$26*D921)) + ('DGL 4'!$P$12/'DGL 4'!$B$27)*(1-EXP(-'DGL 4'!$B$27*D921))+ ('DGL 4'!$P$13/'DGL 4'!$B$28)*(1-EXP(-'DGL 4'!$B$28*D921))</f>
        <v>2561.8620428536087</v>
      </c>
      <c r="M921" s="21">
        <f>(L921+Systeme!$S$17)/Systeme!$S$14</f>
        <v>1.2809310214268044</v>
      </c>
      <c r="O921" s="8">
        <f>('DGL 4'!$P$15/'DGL 4'!$B$26)*(1-EXP(-'DGL 4'!$B$26*D921)) + ('DGL 4'!$P$16/'DGL 4'!$B$27)*(1-EXP(-'DGL 4'!$B$27*D921))+ ('DGL 4'!$P$17/'DGL 4'!$B$28)*(1-EXP(-'DGL 4'!$B$28*D921))</f>
        <v>194237.74952230463</v>
      </c>
      <c r="P921" s="21">
        <f>(O921+Systeme!$AA$17)/Systeme!$AA$14</f>
        <v>97.118874761152313</v>
      </c>
    </row>
    <row r="922" spans="1:16" x14ac:dyDescent="0.25">
      <c r="A922" s="4">
        <f t="shared" si="14"/>
        <v>920</v>
      </c>
      <c r="D922" s="19">
        <f>A922*0.001 *Systeme!$G$4</f>
        <v>92</v>
      </c>
      <c r="F922" s="8">
        <f>('DGL 4'!$P$3/'DGL 4'!$B$26)*(1-EXP(-'DGL 4'!$B$26*D922)) + ('DGL 4'!$P$4/'DGL 4'!$B$27)*(1-EXP(-'DGL 4'!$B$27*D922))+ ('DGL 4'!$P$5/'DGL 4'!$B$28)*(1-EXP(-'DGL 4'!$B$28*D922))</f>
        <v>-199506.17663093618</v>
      </c>
      <c r="G922" s="21">
        <f>(F922+Systeme!$C$17)/Systeme!$C$14</f>
        <v>0.24691168453190768</v>
      </c>
      <c r="I922" s="8">
        <f>('DGL 4'!$P$7/'DGL 4'!$B$26)*(1-EXP(-'DGL 4'!$B$26*D922)) + ('DGL 4'!$P$8/'DGL 4'!$B$27)*(1-EXP(-'DGL 4'!$B$27*D922))+ ('DGL 4'!$P$9/'DGL 4'!$B$28)*(1-EXP(-'DGL 4'!$B$28*D922))</f>
        <v>2692.35156889481</v>
      </c>
      <c r="J922" s="21">
        <f>(I922+Systeme!$K$17)/Systeme!$K$14</f>
        <v>1.3461757844474049</v>
      </c>
      <c r="L922" s="8">
        <f>('DGL 4'!$P$11/'DGL 4'!$B$26)*(1-EXP(-'DGL 4'!$B$26*D922)) + ('DGL 4'!$P$12/'DGL 4'!$B$27)*(1-EXP(-'DGL 4'!$B$27*D922))+ ('DGL 4'!$P$13/'DGL 4'!$B$28)*(1-EXP(-'DGL 4'!$B$28*D922))</f>
        <v>2550.5330310531426</v>
      </c>
      <c r="M922" s="21">
        <f>(L922+Systeme!$S$17)/Systeme!$S$14</f>
        <v>1.2752665155265712</v>
      </c>
      <c r="O922" s="8">
        <f>('DGL 4'!$P$15/'DGL 4'!$B$26)*(1-EXP(-'DGL 4'!$B$26*D922)) + ('DGL 4'!$P$16/'DGL 4'!$B$27)*(1-EXP(-'DGL 4'!$B$27*D922))+ ('DGL 4'!$P$17/'DGL 4'!$B$28)*(1-EXP(-'DGL 4'!$B$28*D922))</f>
        <v>194263.29203098832</v>
      </c>
      <c r="P922" s="21">
        <f>(O922+Systeme!$AA$17)/Systeme!$AA$14</f>
        <v>97.131646015494155</v>
      </c>
    </row>
    <row r="923" spans="1:16" x14ac:dyDescent="0.25">
      <c r="A923" s="4">
        <f t="shared" si="14"/>
        <v>921</v>
      </c>
      <c r="D923" s="19">
        <f>A923*0.001 *Systeme!$G$4</f>
        <v>92.100000000000009</v>
      </c>
      <c r="F923" s="8">
        <f>('DGL 4'!$P$3/'DGL 4'!$B$26)*(1-EXP(-'DGL 4'!$B$26*D923)) + ('DGL 4'!$P$4/'DGL 4'!$B$27)*(1-EXP(-'DGL 4'!$B$27*D923))+ ('DGL 4'!$P$5/'DGL 4'!$B$28)*(1-EXP(-'DGL 4'!$B$28*D923))</f>
        <v>-199508.41726038069</v>
      </c>
      <c r="G923" s="21">
        <f>(F923+Systeme!$C$17)/Systeme!$C$14</f>
        <v>0.24579136980965269</v>
      </c>
      <c r="I923" s="8">
        <f>('DGL 4'!$P$7/'DGL 4'!$B$26)*(1-EXP(-'DGL 4'!$B$26*D923)) + ('DGL 4'!$P$8/'DGL 4'!$B$27)*(1-EXP(-'DGL 4'!$B$27*D923))+ ('DGL 4'!$P$9/'DGL 4'!$B$28)*(1-EXP(-'DGL 4'!$B$28*D923))</f>
        <v>2680.4418937076407</v>
      </c>
      <c r="J923" s="21">
        <f>(I923+Systeme!$K$17)/Systeme!$K$14</f>
        <v>1.3402209468538204</v>
      </c>
      <c r="L923" s="8">
        <f>('DGL 4'!$P$11/'DGL 4'!$B$26)*(1-EXP(-'DGL 4'!$B$26*D923)) + ('DGL 4'!$P$12/'DGL 4'!$B$27)*(1-EXP(-'DGL 4'!$B$27*D923))+ ('DGL 4'!$P$13/'DGL 4'!$B$28)*(1-EXP(-'DGL 4'!$B$28*D923))</f>
        <v>2539.2538702322345</v>
      </c>
      <c r="M923" s="21">
        <f>(L923+Systeme!$S$17)/Systeme!$S$14</f>
        <v>1.2696269351161171</v>
      </c>
      <c r="O923" s="8">
        <f>('DGL 4'!$P$15/'DGL 4'!$B$26)*(1-EXP(-'DGL 4'!$B$26*D923)) + ('DGL 4'!$P$16/'DGL 4'!$B$27)*(1-EXP(-'DGL 4'!$B$27*D923))+ ('DGL 4'!$P$17/'DGL 4'!$B$28)*(1-EXP(-'DGL 4'!$B$28*D923))</f>
        <v>194288.72149644088</v>
      </c>
      <c r="P923" s="21">
        <f>(O923+Systeme!$AA$17)/Systeme!$AA$14</f>
        <v>97.144360748220436</v>
      </c>
    </row>
    <row r="924" spans="1:16" x14ac:dyDescent="0.25">
      <c r="A924" s="4">
        <f t="shared" si="14"/>
        <v>922</v>
      </c>
      <c r="D924" s="19">
        <f>A924*0.001 *Systeme!$G$4</f>
        <v>92.2</v>
      </c>
      <c r="F924" s="8">
        <f>('DGL 4'!$P$3/'DGL 4'!$B$26)*(1-EXP(-'DGL 4'!$B$26*D924)) + ('DGL 4'!$P$4/'DGL 4'!$B$27)*(1-EXP(-'DGL 4'!$B$27*D924))+ ('DGL 4'!$P$5/'DGL 4'!$B$28)*(1-EXP(-'DGL 4'!$B$28*D924))</f>
        <v>-199510.64741936247</v>
      </c>
      <c r="G924" s="21">
        <f>(F924+Systeme!$C$17)/Systeme!$C$14</f>
        <v>0.24467629031876276</v>
      </c>
      <c r="I924" s="8">
        <f>('DGL 4'!$P$7/'DGL 4'!$B$26)*(1-EXP(-'DGL 4'!$B$26*D924)) + ('DGL 4'!$P$8/'DGL 4'!$B$27)*(1-EXP(-'DGL 4'!$B$27*D924))+ ('DGL 4'!$P$9/'DGL 4'!$B$28)*(1-EXP(-'DGL 4'!$B$28*D924))</f>
        <v>2668.584659098502</v>
      </c>
      <c r="J924" s="21">
        <f>(I924+Systeme!$K$17)/Systeme!$K$14</f>
        <v>1.334292329549251</v>
      </c>
      <c r="L924" s="8">
        <f>('DGL 4'!$P$11/'DGL 4'!$B$26)*(1-EXP(-'DGL 4'!$B$26*D924)) + ('DGL 4'!$P$12/'DGL 4'!$B$27)*(1-EXP(-'DGL 4'!$B$27*D924))+ ('DGL 4'!$P$13/'DGL 4'!$B$28)*(1-EXP(-'DGL 4'!$B$28*D924))</f>
        <v>2528.0243441625498</v>
      </c>
      <c r="M924" s="21">
        <f>(L924+Systeme!$S$17)/Systeme!$S$14</f>
        <v>1.2640121720812749</v>
      </c>
      <c r="O924" s="8">
        <f>('DGL 4'!$P$15/'DGL 4'!$B$26)*(1-EXP(-'DGL 4'!$B$26*D924)) + ('DGL 4'!$P$16/'DGL 4'!$B$27)*(1-EXP(-'DGL 4'!$B$27*D924))+ ('DGL 4'!$P$17/'DGL 4'!$B$28)*(1-EXP(-'DGL 4'!$B$28*D924))</f>
        <v>194314.03841610142</v>
      </c>
      <c r="P924" s="21">
        <f>(O924+Systeme!$AA$17)/Systeme!$AA$14</f>
        <v>97.157019208050713</v>
      </c>
    </row>
    <row r="925" spans="1:16" x14ac:dyDescent="0.25">
      <c r="A925" s="4">
        <f t="shared" si="14"/>
        <v>923</v>
      </c>
      <c r="D925" s="19">
        <f>A925*0.001 *Systeme!$G$4</f>
        <v>92.300000000000011</v>
      </c>
      <c r="F925" s="8">
        <f>('DGL 4'!$P$3/'DGL 4'!$B$26)*(1-EXP(-'DGL 4'!$B$26*D925)) + ('DGL 4'!$P$4/'DGL 4'!$B$27)*(1-EXP(-'DGL 4'!$B$27*D925))+ ('DGL 4'!$P$5/'DGL 4'!$B$28)*(1-EXP(-'DGL 4'!$B$28*D925))</f>
        <v>-199512.86715999877</v>
      </c>
      <c r="G925" s="21">
        <f>(F925+Systeme!$C$17)/Systeme!$C$14</f>
        <v>0.24356642000061401</v>
      </c>
      <c r="I925" s="8">
        <f>('DGL 4'!$P$7/'DGL 4'!$B$26)*(1-EXP(-'DGL 4'!$B$26*D925)) + ('DGL 4'!$P$8/'DGL 4'!$B$27)*(1-EXP(-'DGL 4'!$B$27*D925))+ ('DGL 4'!$P$9/'DGL 4'!$B$28)*(1-EXP(-'DGL 4'!$B$28*D925))</f>
        <v>2656.7796372281737</v>
      </c>
      <c r="J925" s="21">
        <f>(I925+Systeme!$K$17)/Systeme!$K$14</f>
        <v>1.3283898186140868</v>
      </c>
      <c r="L925" s="8">
        <f>('DGL 4'!$P$11/'DGL 4'!$B$26)*(1-EXP(-'DGL 4'!$B$26*D925)) + ('DGL 4'!$P$12/'DGL 4'!$B$27)*(1-EXP(-'DGL 4'!$B$27*D925))+ ('DGL 4'!$P$13/'DGL 4'!$B$28)*(1-EXP(-'DGL 4'!$B$28*D925))</f>
        <v>2516.8442375191662</v>
      </c>
      <c r="M925" s="21">
        <f>(L925+Systeme!$S$17)/Systeme!$S$14</f>
        <v>1.2584221187595832</v>
      </c>
      <c r="O925" s="8">
        <f>('DGL 4'!$P$15/'DGL 4'!$B$26)*(1-EXP(-'DGL 4'!$B$26*D925)) + ('DGL 4'!$P$16/'DGL 4'!$B$27)*(1-EXP(-'DGL 4'!$B$27*D925))+ ('DGL 4'!$P$17/'DGL 4'!$B$28)*(1-EXP(-'DGL 4'!$B$28*D925))</f>
        <v>194339.24328525152</v>
      </c>
      <c r="P925" s="21">
        <f>(O925+Systeme!$AA$17)/Systeme!$AA$14</f>
        <v>97.169621642625756</v>
      </c>
    </row>
    <row r="926" spans="1:16" x14ac:dyDescent="0.25">
      <c r="A926" s="4">
        <f t="shared" si="14"/>
        <v>924</v>
      </c>
      <c r="D926" s="19">
        <f>A926*0.001 *Systeme!$G$4</f>
        <v>92.4</v>
      </c>
      <c r="F926" s="8">
        <f>('DGL 4'!$P$3/'DGL 4'!$B$26)*(1-EXP(-'DGL 4'!$B$26*D926)) + ('DGL 4'!$P$4/'DGL 4'!$B$27)*(1-EXP(-'DGL 4'!$B$27*D926))+ ('DGL 4'!$P$5/'DGL 4'!$B$28)*(1-EXP(-'DGL 4'!$B$28*D926))</f>
        <v>-199515.07653411446</v>
      </c>
      <c r="G926" s="21">
        <f>(F926+Systeme!$C$17)/Systeme!$C$14</f>
        <v>0.24246173294277104</v>
      </c>
      <c r="I926" s="8">
        <f>('DGL 4'!$P$7/'DGL 4'!$B$26)*(1-EXP(-'DGL 4'!$B$26*D926)) + ('DGL 4'!$P$8/'DGL 4'!$B$27)*(1-EXP(-'DGL 4'!$B$27*D926))+ ('DGL 4'!$P$9/'DGL 4'!$B$28)*(1-EXP(-'DGL 4'!$B$28*D926))</f>
        <v>2645.0266012136126</v>
      </c>
      <c r="J926" s="21">
        <f>(I926+Systeme!$K$17)/Systeme!$K$14</f>
        <v>1.3225133006068064</v>
      </c>
      <c r="L926" s="8">
        <f>('DGL 4'!$P$11/'DGL 4'!$B$26)*(1-EXP(-'DGL 4'!$B$26*D926)) + ('DGL 4'!$P$12/'DGL 4'!$B$27)*(1-EXP(-'DGL 4'!$B$27*D926))+ ('DGL 4'!$P$13/'DGL 4'!$B$28)*(1-EXP(-'DGL 4'!$B$28*D926))</f>
        <v>2505.7133358774008</v>
      </c>
      <c r="M926" s="21">
        <f>(L926+Systeme!$S$17)/Systeme!$S$14</f>
        <v>1.2528566679387003</v>
      </c>
      <c r="O926" s="8">
        <f>('DGL 4'!$P$15/'DGL 4'!$B$26)*(1-EXP(-'DGL 4'!$B$26*D926)) + ('DGL 4'!$P$16/'DGL 4'!$B$27)*(1-EXP(-'DGL 4'!$B$27*D926))+ ('DGL 4'!$P$17/'DGL 4'!$B$28)*(1-EXP(-'DGL 4'!$B$28*D926))</f>
        <v>194364.3365970235</v>
      </c>
      <c r="P926" s="21">
        <f>(O926+Systeme!$AA$17)/Systeme!$AA$14</f>
        <v>97.182168298511755</v>
      </c>
    </row>
    <row r="927" spans="1:16" x14ac:dyDescent="0.25">
      <c r="A927" s="4">
        <f t="shared" si="14"/>
        <v>925</v>
      </c>
      <c r="D927" s="19">
        <f>A927*0.001 *Systeme!$G$4</f>
        <v>92.5</v>
      </c>
      <c r="F927" s="8">
        <f>('DGL 4'!$P$3/'DGL 4'!$B$26)*(1-EXP(-'DGL 4'!$B$26*D927)) + ('DGL 4'!$P$4/'DGL 4'!$B$27)*(1-EXP(-'DGL 4'!$B$27*D927))+ ('DGL 4'!$P$5/'DGL 4'!$B$28)*(1-EXP(-'DGL 4'!$B$28*D927))</f>
        <v>-199517.27559324403</v>
      </c>
      <c r="G927" s="21">
        <f>(F927+Systeme!$C$17)/Systeme!$C$14</f>
        <v>0.24136220337798295</v>
      </c>
      <c r="I927" s="8">
        <f>('DGL 4'!$P$7/'DGL 4'!$B$26)*(1-EXP(-'DGL 4'!$B$26*D927)) + ('DGL 4'!$P$8/'DGL 4'!$B$27)*(1-EXP(-'DGL 4'!$B$27*D927))+ ('DGL 4'!$P$9/'DGL 4'!$B$28)*(1-EXP(-'DGL 4'!$B$28*D927))</f>
        <v>2633.3253251245187</v>
      </c>
      <c r="J927" s="21">
        <f>(I927+Systeme!$K$17)/Systeme!$K$14</f>
        <v>1.3166626625622593</v>
      </c>
      <c r="L927" s="8">
        <f>('DGL 4'!$P$11/'DGL 4'!$B$26)*(1-EXP(-'DGL 4'!$B$26*D927)) + ('DGL 4'!$P$12/'DGL 4'!$B$27)*(1-EXP(-'DGL 4'!$B$27*D927))+ ('DGL 4'!$P$13/'DGL 4'!$B$28)*(1-EXP(-'DGL 4'!$B$28*D927))</f>
        <v>2494.6314257093472</v>
      </c>
      <c r="M927" s="21">
        <f>(L927+Systeme!$S$17)/Systeme!$S$14</f>
        <v>1.2473157128546737</v>
      </c>
      <c r="O927" s="8">
        <f>('DGL 4'!$P$15/'DGL 4'!$B$26)*(1-EXP(-'DGL 4'!$B$26*D927)) + ('DGL 4'!$P$16/'DGL 4'!$B$27)*(1-EXP(-'DGL 4'!$B$27*D927))+ ('DGL 4'!$P$17/'DGL 4'!$B$28)*(1-EXP(-'DGL 4'!$B$28*D927))</f>
        <v>194389.31884241026</v>
      </c>
      <c r="P927" s="21">
        <f>(O927+Systeme!$AA$17)/Systeme!$AA$14</f>
        <v>97.194659421205131</v>
      </c>
    </row>
    <row r="928" spans="1:16" x14ac:dyDescent="0.25">
      <c r="A928" s="4">
        <f t="shared" si="14"/>
        <v>926</v>
      </c>
      <c r="D928" s="19">
        <f>A928*0.001 *Systeme!$G$4</f>
        <v>92.600000000000009</v>
      </c>
      <c r="F928" s="8">
        <f>('DGL 4'!$P$3/'DGL 4'!$B$26)*(1-EXP(-'DGL 4'!$B$26*D928)) + ('DGL 4'!$P$4/'DGL 4'!$B$27)*(1-EXP(-'DGL 4'!$B$27*D928))+ ('DGL 4'!$P$5/'DGL 4'!$B$28)*(1-EXP(-'DGL 4'!$B$28*D928))</f>
        <v>-199519.46438863347</v>
      </c>
      <c r="G928" s="21">
        <f>(F928+Systeme!$C$17)/Systeme!$C$14</f>
        <v>0.2402678056832665</v>
      </c>
      <c r="I928" s="8">
        <f>('DGL 4'!$P$7/'DGL 4'!$B$26)*(1-EXP(-'DGL 4'!$B$26*D928)) + ('DGL 4'!$P$8/'DGL 4'!$B$27)*(1-EXP(-'DGL 4'!$B$27*D928))+ ('DGL 4'!$P$9/'DGL 4'!$B$28)*(1-EXP(-'DGL 4'!$B$28*D928))</f>
        <v>2621.6755839794932</v>
      </c>
      <c r="J928" s="21">
        <f>(I928+Systeme!$K$17)/Systeme!$K$14</f>
        <v>1.3108377919897467</v>
      </c>
      <c r="L928" s="8">
        <f>('DGL 4'!$P$11/'DGL 4'!$B$26)*(1-EXP(-'DGL 4'!$B$26*D928)) + ('DGL 4'!$P$12/'DGL 4'!$B$27)*(1-EXP(-'DGL 4'!$B$27*D928))+ ('DGL 4'!$P$13/'DGL 4'!$B$28)*(1-EXP(-'DGL 4'!$B$28*D928))</f>
        <v>2483.5982943804411</v>
      </c>
      <c r="M928" s="21">
        <f>(L928+Systeme!$S$17)/Systeme!$S$14</f>
        <v>1.2417991471902206</v>
      </c>
      <c r="O928" s="8">
        <f>('DGL 4'!$P$15/'DGL 4'!$B$26)*(1-EXP(-'DGL 4'!$B$26*D928)) + ('DGL 4'!$P$16/'DGL 4'!$B$27)*(1-EXP(-'DGL 4'!$B$27*D928))+ ('DGL 4'!$P$17/'DGL 4'!$B$28)*(1-EXP(-'DGL 4'!$B$28*D928))</f>
        <v>194414.19051027359</v>
      </c>
      <c r="P928" s="21">
        <f>(O928+Systeme!$AA$17)/Systeme!$AA$14</f>
        <v>97.207095255136792</v>
      </c>
    </row>
    <row r="929" spans="1:16" x14ac:dyDescent="0.25">
      <c r="A929" s="4">
        <f t="shared" si="14"/>
        <v>927</v>
      </c>
      <c r="D929" s="19">
        <f>A929*0.001 *Systeme!$G$4</f>
        <v>92.7</v>
      </c>
      <c r="F929" s="8">
        <f>('DGL 4'!$P$3/'DGL 4'!$B$26)*(1-EXP(-'DGL 4'!$B$26*D929)) + ('DGL 4'!$P$4/'DGL 4'!$B$27)*(1-EXP(-'DGL 4'!$B$27*D929))+ ('DGL 4'!$P$5/'DGL 4'!$B$28)*(1-EXP(-'DGL 4'!$B$28*D929))</f>
        <v>-199521.64297124234</v>
      </c>
      <c r="G929" s="21">
        <f>(F929+Systeme!$C$17)/Systeme!$C$14</f>
        <v>0.23917851437882928</v>
      </c>
      <c r="I929" s="8">
        <f>('DGL 4'!$P$7/'DGL 4'!$B$26)*(1-EXP(-'DGL 4'!$B$26*D929)) + ('DGL 4'!$P$8/'DGL 4'!$B$27)*(1-EXP(-'DGL 4'!$B$27*D929))+ ('DGL 4'!$P$9/'DGL 4'!$B$28)*(1-EXP(-'DGL 4'!$B$28*D929))</f>
        <v>2610.0771537426044</v>
      </c>
      <c r="J929" s="21">
        <f>(I929+Systeme!$K$17)/Systeme!$K$14</f>
        <v>1.3050385768713022</v>
      </c>
      <c r="L929" s="8">
        <f>('DGL 4'!$P$11/'DGL 4'!$B$26)*(1-EXP(-'DGL 4'!$B$26*D929)) + ('DGL 4'!$P$12/'DGL 4'!$B$27)*(1-EXP(-'DGL 4'!$B$27*D929))+ ('DGL 4'!$P$13/'DGL 4'!$B$28)*(1-EXP(-'DGL 4'!$B$28*D929))</f>
        <v>2472.6137301461713</v>
      </c>
      <c r="M929" s="21">
        <f>(L929+Systeme!$S$17)/Systeme!$S$14</f>
        <v>1.2363068650730857</v>
      </c>
      <c r="O929" s="8">
        <f>('DGL 4'!$P$15/'DGL 4'!$B$26)*(1-EXP(-'DGL 4'!$B$26*D929)) + ('DGL 4'!$P$16/'DGL 4'!$B$27)*(1-EXP(-'DGL 4'!$B$27*D929))+ ('DGL 4'!$P$17/'DGL 4'!$B$28)*(1-EXP(-'DGL 4'!$B$28*D929))</f>
        <v>194438.95208735365</v>
      </c>
      <c r="P929" s="21">
        <f>(O929+Systeme!$AA$17)/Systeme!$AA$14</f>
        <v>97.219476043676821</v>
      </c>
    </row>
    <row r="930" spans="1:16" x14ac:dyDescent="0.25">
      <c r="A930" s="4">
        <f t="shared" si="14"/>
        <v>928</v>
      </c>
      <c r="D930" s="19">
        <f>A930*0.001 *Systeme!$G$4</f>
        <v>92.800000000000011</v>
      </c>
      <c r="F930" s="8">
        <f>('DGL 4'!$P$3/'DGL 4'!$B$26)*(1-EXP(-'DGL 4'!$B$26*D930)) + ('DGL 4'!$P$4/'DGL 4'!$B$27)*(1-EXP(-'DGL 4'!$B$27*D930))+ ('DGL 4'!$P$5/'DGL 4'!$B$28)*(1-EXP(-'DGL 4'!$B$28*D930))</f>
        <v>-199523.81139174552</v>
      </c>
      <c r="G930" s="21">
        <f>(F930+Systeme!$C$17)/Systeme!$C$14</f>
        <v>0.23809430412724031</v>
      </c>
      <c r="I930" s="8">
        <f>('DGL 4'!$P$7/'DGL 4'!$B$26)*(1-EXP(-'DGL 4'!$B$26*D930)) + ('DGL 4'!$P$8/'DGL 4'!$B$27)*(1-EXP(-'DGL 4'!$B$27*D930))+ ('DGL 4'!$P$9/'DGL 4'!$B$28)*(1-EXP(-'DGL 4'!$B$28*D930))</f>
        <v>2598.5298113197205</v>
      </c>
      <c r="J930" s="21">
        <f>(I930+Systeme!$K$17)/Systeme!$K$14</f>
        <v>1.2992649056598602</v>
      </c>
      <c r="L930" s="8">
        <f>('DGL 4'!$P$11/'DGL 4'!$B$26)*(1-EXP(-'DGL 4'!$B$26*D930)) + ('DGL 4'!$P$12/'DGL 4'!$B$27)*(1-EXP(-'DGL 4'!$B$27*D930))+ ('DGL 4'!$P$13/'DGL 4'!$B$28)*(1-EXP(-'DGL 4'!$B$28*D930))</f>
        <v>2461.6775221487333</v>
      </c>
      <c r="M930" s="21">
        <f>(L930+Systeme!$S$17)/Systeme!$S$14</f>
        <v>1.2308387610743667</v>
      </c>
      <c r="O930" s="8">
        <f>('DGL 4'!$P$15/'DGL 4'!$B$26)*(1-EXP(-'DGL 4'!$B$26*D930)) + ('DGL 4'!$P$16/'DGL 4'!$B$27)*(1-EXP(-'DGL 4'!$B$27*D930))+ ('DGL 4'!$P$17/'DGL 4'!$B$28)*(1-EXP(-'DGL 4'!$B$28*D930))</f>
        <v>194463.60405827715</v>
      </c>
      <c r="P930" s="21">
        <f>(O930+Systeme!$AA$17)/Systeme!$AA$14</f>
        <v>97.231802029138578</v>
      </c>
    </row>
    <row r="931" spans="1:16" x14ac:dyDescent="0.25">
      <c r="A931" s="4">
        <f t="shared" si="14"/>
        <v>929</v>
      </c>
      <c r="D931" s="19">
        <f>A931*0.001 *Systeme!$G$4</f>
        <v>92.9</v>
      </c>
      <c r="F931" s="8">
        <f>('DGL 4'!$P$3/'DGL 4'!$B$26)*(1-EXP(-'DGL 4'!$B$26*D931)) + ('DGL 4'!$P$4/'DGL 4'!$B$27)*(1-EXP(-'DGL 4'!$B$27*D931))+ ('DGL 4'!$P$5/'DGL 4'!$B$28)*(1-EXP(-'DGL 4'!$B$28*D931))</f>
        <v>-199525.96970053526</v>
      </c>
      <c r="G931" s="21">
        <f>(F931+Systeme!$C$17)/Systeme!$C$14</f>
        <v>0.23701514973236773</v>
      </c>
      <c r="I931" s="8">
        <f>('DGL 4'!$P$7/'DGL 4'!$B$26)*(1-EXP(-'DGL 4'!$B$26*D931)) + ('DGL 4'!$P$8/'DGL 4'!$B$27)*(1-EXP(-'DGL 4'!$B$27*D931))+ ('DGL 4'!$P$9/'DGL 4'!$B$28)*(1-EXP(-'DGL 4'!$B$28*D931))</f>
        <v>2587.0333345548715</v>
      </c>
      <c r="J931" s="21">
        <f>(I931+Systeme!$K$17)/Systeme!$K$14</f>
        <v>1.2935166672774359</v>
      </c>
      <c r="L931" s="8">
        <f>('DGL 4'!$P$11/'DGL 4'!$B$26)*(1-EXP(-'DGL 4'!$B$26*D931)) + ('DGL 4'!$P$12/'DGL 4'!$B$27)*(1-EXP(-'DGL 4'!$B$27*D931))+ ('DGL 4'!$P$13/'DGL 4'!$B$28)*(1-EXP(-'DGL 4'!$B$28*D931))</f>
        <v>2450.7894604135945</v>
      </c>
      <c r="M931" s="21">
        <f>(L931+Systeme!$S$17)/Systeme!$S$14</f>
        <v>1.2253947302067973</v>
      </c>
      <c r="O931" s="8">
        <f>('DGL 4'!$P$15/'DGL 4'!$B$26)*(1-EXP(-'DGL 4'!$B$26*D931)) + ('DGL 4'!$P$16/'DGL 4'!$B$27)*(1-EXP(-'DGL 4'!$B$27*D931))+ ('DGL 4'!$P$17/'DGL 4'!$B$28)*(1-EXP(-'DGL 4'!$B$28*D931))</f>
        <v>194488.14690556683</v>
      </c>
      <c r="P931" s="21">
        <f>(O931+Systeme!$AA$17)/Systeme!$AA$14</f>
        <v>97.244073452783411</v>
      </c>
    </row>
    <row r="932" spans="1:16" x14ac:dyDescent="0.25">
      <c r="A932" s="4">
        <f t="shared" si="14"/>
        <v>930</v>
      </c>
      <c r="D932" s="19">
        <f>A932*0.001 *Systeme!$G$4</f>
        <v>93</v>
      </c>
      <c r="F932" s="8">
        <f>('DGL 4'!$P$3/'DGL 4'!$B$26)*(1-EXP(-'DGL 4'!$B$26*D932)) + ('DGL 4'!$P$4/'DGL 4'!$B$27)*(1-EXP(-'DGL 4'!$B$27*D932))+ ('DGL 4'!$P$5/'DGL 4'!$B$28)*(1-EXP(-'DGL 4'!$B$28*D932))</f>
        <v>-199528.11794772287</v>
      </c>
      <c r="G932" s="21">
        <f>(F932+Systeme!$C$17)/Systeme!$C$14</f>
        <v>0.23594102613856377</v>
      </c>
      <c r="I932" s="8">
        <f>('DGL 4'!$P$7/'DGL 4'!$B$26)*(1-EXP(-'DGL 4'!$B$26*D932)) + ('DGL 4'!$P$8/'DGL 4'!$B$27)*(1-EXP(-'DGL 4'!$B$27*D932))+ ('DGL 4'!$P$9/'DGL 4'!$B$28)*(1-EXP(-'DGL 4'!$B$28*D932))</f>
        <v>2575.5875022265536</v>
      </c>
      <c r="J932" s="21">
        <f>(I932+Systeme!$K$17)/Systeme!$K$14</f>
        <v>1.2877937511132769</v>
      </c>
      <c r="L932" s="8">
        <f>('DGL 4'!$P$11/'DGL 4'!$B$26)*(1-EXP(-'DGL 4'!$B$26*D932)) + ('DGL 4'!$P$12/'DGL 4'!$B$27)*(1-EXP(-'DGL 4'!$B$27*D932))+ ('DGL 4'!$P$13/'DGL 4'!$B$28)*(1-EXP(-'DGL 4'!$B$28*D932))</f>
        <v>2439.949335846235</v>
      </c>
      <c r="M932" s="21">
        <f>(L932+Systeme!$S$17)/Systeme!$S$14</f>
        <v>1.2199746679231176</v>
      </c>
      <c r="O932" s="8">
        <f>('DGL 4'!$P$15/'DGL 4'!$B$26)*(1-EXP(-'DGL 4'!$B$26*D932)) + ('DGL 4'!$P$16/'DGL 4'!$B$27)*(1-EXP(-'DGL 4'!$B$27*D932))+ ('DGL 4'!$P$17/'DGL 4'!$B$28)*(1-EXP(-'DGL 4'!$B$28*D932))</f>
        <v>194512.58110965014</v>
      </c>
      <c r="P932" s="21">
        <f>(O932+Systeme!$AA$17)/Systeme!$AA$14</f>
        <v>97.256290554825071</v>
      </c>
    </row>
    <row r="933" spans="1:16" x14ac:dyDescent="0.25">
      <c r="A933" s="4">
        <f t="shared" si="14"/>
        <v>931</v>
      </c>
      <c r="D933" s="19">
        <f>A933*0.001 *Systeme!$G$4</f>
        <v>93.100000000000009</v>
      </c>
      <c r="F933" s="8">
        <f>('DGL 4'!$P$3/'DGL 4'!$B$26)*(1-EXP(-'DGL 4'!$B$26*D933)) + ('DGL 4'!$P$4/'DGL 4'!$B$27)*(1-EXP(-'DGL 4'!$B$27*D933))+ ('DGL 4'!$P$5/'DGL 4'!$B$28)*(1-EXP(-'DGL 4'!$B$28*D933))</f>
        <v>-199530.25618314082</v>
      </c>
      <c r="G933" s="21">
        <f>(F933+Systeme!$C$17)/Systeme!$C$14</f>
        <v>0.23487190842958808</v>
      </c>
      <c r="I933" s="8">
        <f>('DGL 4'!$P$7/'DGL 4'!$B$26)*(1-EXP(-'DGL 4'!$B$26*D933)) + ('DGL 4'!$P$8/'DGL 4'!$B$27)*(1-EXP(-'DGL 4'!$B$27*D933))+ ('DGL 4'!$P$9/'DGL 4'!$B$28)*(1-EXP(-'DGL 4'!$B$28*D933))</f>
        <v>2564.192094044527</v>
      </c>
      <c r="J933" s="21">
        <f>(I933+Systeme!$K$17)/Systeme!$K$14</f>
        <v>1.2820960470222635</v>
      </c>
      <c r="L933" s="8">
        <f>('DGL 4'!$P$11/'DGL 4'!$B$26)*(1-EXP(-'DGL 4'!$B$26*D933)) + ('DGL 4'!$P$12/'DGL 4'!$B$27)*(1-EXP(-'DGL 4'!$B$27*D933))+ ('DGL 4'!$P$13/'DGL 4'!$B$28)*(1-EXP(-'DGL 4'!$B$28*D933))</f>
        <v>2429.1569402287714</v>
      </c>
      <c r="M933" s="21">
        <f>(L933+Systeme!$S$17)/Systeme!$S$14</f>
        <v>1.2145784701143858</v>
      </c>
      <c r="O933" s="8">
        <f>('DGL 4'!$P$15/'DGL 4'!$B$26)*(1-EXP(-'DGL 4'!$B$26*D933)) + ('DGL 4'!$P$16/'DGL 4'!$B$27)*(1-EXP(-'DGL 4'!$B$27*D933))+ ('DGL 4'!$P$17/'DGL 4'!$B$28)*(1-EXP(-'DGL 4'!$B$28*D933))</f>
        <v>194536.90714886758</v>
      </c>
      <c r="P933" s="21">
        <f>(O933+Systeme!$AA$17)/Systeme!$AA$14</f>
        <v>97.268453574433792</v>
      </c>
    </row>
    <row r="934" spans="1:16" x14ac:dyDescent="0.25">
      <c r="A934" s="4">
        <f t="shared" si="14"/>
        <v>932</v>
      </c>
      <c r="D934" s="19">
        <f>A934*0.001 *Systeme!$G$4</f>
        <v>93.2</v>
      </c>
      <c r="F934" s="8">
        <f>('DGL 4'!$P$3/'DGL 4'!$B$26)*(1-EXP(-'DGL 4'!$B$26*D934)) + ('DGL 4'!$P$4/'DGL 4'!$B$27)*(1-EXP(-'DGL 4'!$B$27*D934))+ ('DGL 4'!$P$5/'DGL 4'!$B$28)*(1-EXP(-'DGL 4'!$B$28*D934))</f>
        <v>-199532.38445634441</v>
      </c>
      <c r="G934" s="21">
        <f>(F934+Systeme!$C$17)/Systeme!$C$14</f>
        <v>0.23380777182779275</v>
      </c>
      <c r="I934" s="8">
        <f>('DGL 4'!$P$7/'DGL 4'!$B$26)*(1-EXP(-'DGL 4'!$B$26*D934)) + ('DGL 4'!$P$8/'DGL 4'!$B$27)*(1-EXP(-'DGL 4'!$B$27*D934))+ ('DGL 4'!$P$9/'DGL 4'!$B$28)*(1-EXP(-'DGL 4'!$B$28*D934))</f>
        <v>2552.846890645742</v>
      </c>
      <c r="J934" s="21">
        <f>(I934+Systeme!$K$17)/Systeme!$K$14</f>
        <v>1.2764234453228709</v>
      </c>
      <c r="L934" s="8">
        <f>('DGL 4'!$P$11/'DGL 4'!$B$26)*(1-EXP(-'DGL 4'!$B$26*D934)) + ('DGL 4'!$P$12/'DGL 4'!$B$27)*(1-EXP(-'DGL 4'!$B$27*D934))+ ('DGL 4'!$P$13/'DGL 4'!$B$28)*(1-EXP(-'DGL 4'!$B$28*D934))</f>
        <v>2418.4120662166097</v>
      </c>
      <c r="M934" s="21">
        <f>(L934+Systeme!$S$17)/Systeme!$S$14</f>
        <v>1.2092060331083048</v>
      </c>
      <c r="O934" s="8">
        <f>('DGL 4'!$P$15/'DGL 4'!$B$26)*(1-EXP(-'DGL 4'!$B$26*D934)) + ('DGL 4'!$P$16/'DGL 4'!$B$27)*(1-EXP(-'DGL 4'!$B$27*D934))+ ('DGL 4'!$P$17/'DGL 4'!$B$28)*(1-EXP(-'DGL 4'!$B$28*D934))</f>
        <v>194561.12549948209</v>
      </c>
      <c r="P934" s="21">
        <f>(O934+Systeme!$AA$17)/Systeme!$AA$14</f>
        <v>97.280562749741051</v>
      </c>
    </row>
    <row r="935" spans="1:16" x14ac:dyDescent="0.25">
      <c r="A935" s="4">
        <f t="shared" si="14"/>
        <v>933</v>
      </c>
      <c r="D935" s="19">
        <f>A935*0.001 *Systeme!$G$4</f>
        <v>93.300000000000011</v>
      </c>
      <c r="F935" s="8">
        <f>('DGL 4'!$P$3/'DGL 4'!$B$26)*(1-EXP(-'DGL 4'!$B$26*D935)) + ('DGL 4'!$P$4/'DGL 4'!$B$27)*(1-EXP(-'DGL 4'!$B$27*D935))+ ('DGL 4'!$P$5/'DGL 4'!$B$28)*(1-EXP(-'DGL 4'!$B$28*D935))</f>
        <v>-199534.50281661365</v>
      </c>
      <c r="G935" s="21">
        <f>(F935+Systeme!$C$17)/Systeme!$C$14</f>
        <v>0.23274859169317641</v>
      </c>
      <c r="I935" s="8">
        <f>('DGL 4'!$P$7/'DGL 4'!$B$26)*(1-EXP(-'DGL 4'!$B$26*D935)) + ('DGL 4'!$P$8/'DGL 4'!$B$27)*(1-EXP(-'DGL 4'!$B$27*D935))+ ('DGL 4'!$P$9/'DGL 4'!$B$28)*(1-EXP(-'DGL 4'!$B$28*D935))</f>
        <v>2541.5516735911078</v>
      </c>
      <c r="J935" s="21">
        <f>(I935+Systeme!$K$17)/Systeme!$K$14</f>
        <v>1.2707758367955539</v>
      </c>
      <c r="L935" s="8">
        <f>('DGL 4'!$P$11/'DGL 4'!$B$26)*(1-EXP(-'DGL 4'!$B$26*D935)) + ('DGL 4'!$P$12/'DGL 4'!$B$27)*(1-EXP(-'DGL 4'!$B$27*D935))+ ('DGL 4'!$P$13/'DGL 4'!$B$28)*(1-EXP(-'DGL 4'!$B$28*D935))</f>
        <v>2407.7145073351858</v>
      </c>
      <c r="M935" s="21">
        <f>(L935+Systeme!$S$17)/Systeme!$S$14</f>
        <v>1.2038572536675929</v>
      </c>
      <c r="O935" s="8">
        <f>('DGL 4'!$P$15/'DGL 4'!$B$26)*(1-EXP(-'DGL 4'!$B$26*D935)) + ('DGL 4'!$P$16/'DGL 4'!$B$27)*(1-EXP(-'DGL 4'!$B$27*D935))+ ('DGL 4'!$P$17/'DGL 4'!$B$28)*(1-EXP(-'DGL 4'!$B$28*D935))</f>
        <v>194585.23663568741</v>
      </c>
      <c r="P935" s="21">
        <f>(O935+Systeme!$AA$17)/Systeme!$AA$14</f>
        <v>97.292618317843704</v>
      </c>
    </row>
    <row r="936" spans="1:16" x14ac:dyDescent="0.25">
      <c r="A936" s="4">
        <f t="shared" si="14"/>
        <v>934</v>
      </c>
      <c r="D936" s="19">
        <f>A936*0.001 *Systeme!$G$4</f>
        <v>93.4</v>
      </c>
      <c r="F936" s="8">
        <f>('DGL 4'!$P$3/'DGL 4'!$B$26)*(1-EXP(-'DGL 4'!$B$26*D936)) + ('DGL 4'!$P$4/'DGL 4'!$B$27)*(1-EXP(-'DGL 4'!$B$27*D936))+ ('DGL 4'!$P$5/'DGL 4'!$B$28)*(1-EXP(-'DGL 4'!$B$28*D936))</f>
        <v>-199536.61131295506</v>
      </c>
      <c r="G936" s="21">
        <f>(F936+Systeme!$C$17)/Systeme!$C$14</f>
        <v>0.23169434352246754</v>
      </c>
      <c r="I936" s="8">
        <f>('DGL 4'!$P$7/'DGL 4'!$B$26)*(1-EXP(-'DGL 4'!$B$26*D936)) + ('DGL 4'!$P$8/'DGL 4'!$B$27)*(1-EXP(-'DGL 4'!$B$27*D936))+ ('DGL 4'!$P$9/'DGL 4'!$B$28)*(1-EXP(-'DGL 4'!$B$28*D936))</f>
        <v>2530.3062253618846</v>
      </c>
      <c r="J936" s="21">
        <f>(I936+Systeme!$K$17)/Systeme!$K$14</f>
        <v>1.2651531126809423</v>
      </c>
      <c r="L936" s="8">
        <f>('DGL 4'!$P$11/'DGL 4'!$B$26)*(1-EXP(-'DGL 4'!$B$26*D936)) + ('DGL 4'!$P$12/'DGL 4'!$B$27)*(1-EXP(-'DGL 4'!$B$27*D936))+ ('DGL 4'!$P$13/'DGL 4'!$B$28)*(1-EXP(-'DGL 4'!$B$28*D936))</f>
        <v>2397.0640579766186</v>
      </c>
      <c r="M936" s="21">
        <f>(L936+Systeme!$S$17)/Systeme!$S$14</f>
        <v>1.1985320289883092</v>
      </c>
      <c r="O936" s="8">
        <f>('DGL 4'!$P$15/'DGL 4'!$B$26)*(1-EXP(-'DGL 4'!$B$26*D936)) + ('DGL 4'!$P$16/'DGL 4'!$B$27)*(1-EXP(-'DGL 4'!$B$27*D936))+ ('DGL 4'!$P$17/'DGL 4'!$B$28)*(1-EXP(-'DGL 4'!$B$28*D936))</f>
        <v>194609.24102961668</v>
      </c>
      <c r="P936" s="21">
        <f>(O936+Systeme!$AA$17)/Systeme!$AA$14</f>
        <v>97.304620514808335</v>
      </c>
    </row>
    <row r="937" spans="1:16" x14ac:dyDescent="0.25">
      <c r="A937" s="4">
        <f t="shared" si="14"/>
        <v>935</v>
      </c>
      <c r="D937" s="19">
        <f>A937*0.001 *Systeme!$G$4</f>
        <v>93.5</v>
      </c>
      <c r="F937" s="8">
        <f>('DGL 4'!$P$3/'DGL 4'!$B$26)*(1-EXP(-'DGL 4'!$B$26*D937)) + ('DGL 4'!$P$4/'DGL 4'!$B$27)*(1-EXP(-'DGL 4'!$B$27*D937))+ ('DGL 4'!$P$5/'DGL 4'!$B$28)*(1-EXP(-'DGL 4'!$B$28*D937))</f>
        <v>-199538.70999410367</v>
      </c>
      <c r="G937" s="21">
        <f>(F937+Systeme!$C$17)/Systeme!$C$14</f>
        <v>0.2306450029481639</v>
      </c>
      <c r="I937" s="8">
        <f>('DGL 4'!$P$7/'DGL 4'!$B$26)*(1-EXP(-'DGL 4'!$B$26*D937)) + ('DGL 4'!$P$8/'DGL 4'!$B$27)*(1-EXP(-'DGL 4'!$B$27*D937))+ ('DGL 4'!$P$9/'DGL 4'!$B$28)*(1-EXP(-'DGL 4'!$B$28*D937))</f>
        <v>2519.1103293559863</v>
      </c>
      <c r="J937" s="21">
        <f>(I937+Systeme!$K$17)/Systeme!$K$14</f>
        <v>1.2595551646779932</v>
      </c>
      <c r="L937" s="8">
        <f>('DGL 4'!$P$11/'DGL 4'!$B$26)*(1-EXP(-'DGL 4'!$B$26*D937)) + ('DGL 4'!$P$12/'DGL 4'!$B$27)*(1-EXP(-'DGL 4'!$B$27*D937))+ ('DGL 4'!$P$13/'DGL 4'!$B$28)*(1-EXP(-'DGL 4'!$B$28*D937))</f>
        <v>2386.4605133963341</v>
      </c>
      <c r="M937" s="21">
        <f>(L937+Systeme!$S$17)/Systeme!$S$14</f>
        <v>1.193230256698167</v>
      </c>
      <c r="O937" s="8">
        <f>('DGL 4'!$P$15/'DGL 4'!$B$26)*(1-EXP(-'DGL 4'!$B$26*D937)) + ('DGL 4'!$P$16/'DGL 4'!$B$27)*(1-EXP(-'DGL 4'!$B$27*D937))+ ('DGL 4'!$P$17/'DGL 4'!$B$28)*(1-EXP(-'DGL 4'!$B$28*D937))</f>
        <v>194633.13915135141</v>
      </c>
      <c r="P937" s="21">
        <f>(O937+Systeme!$AA$17)/Systeme!$AA$14</f>
        <v>97.3165695756757</v>
      </c>
    </row>
    <row r="938" spans="1:16" x14ac:dyDescent="0.25">
      <c r="A938" s="4">
        <f t="shared" si="14"/>
        <v>936</v>
      </c>
      <c r="D938" s="19">
        <f>A938*0.001 *Systeme!$G$4</f>
        <v>93.600000000000009</v>
      </c>
      <c r="F938" s="8">
        <f>('DGL 4'!$P$3/'DGL 4'!$B$26)*(1-EXP(-'DGL 4'!$B$26*D938)) + ('DGL 4'!$P$4/'DGL 4'!$B$27)*(1-EXP(-'DGL 4'!$B$27*D938))+ ('DGL 4'!$P$5/'DGL 4'!$B$28)*(1-EXP(-'DGL 4'!$B$28*D938))</f>
        <v>-199540.79890852454</v>
      </c>
      <c r="G938" s="21">
        <f>(F938+Systeme!$C$17)/Systeme!$C$14</f>
        <v>0.22960054573773231</v>
      </c>
      <c r="I938" s="8">
        <f>('DGL 4'!$P$7/'DGL 4'!$B$26)*(1-EXP(-'DGL 4'!$B$26*D938)) + ('DGL 4'!$P$8/'DGL 4'!$B$27)*(1-EXP(-'DGL 4'!$B$27*D938))+ ('DGL 4'!$P$9/'DGL 4'!$B$28)*(1-EXP(-'DGL 4'!$B$28*D938))</f>
        <v>2507.9637698847218</v>
      </c>
      <c r="J938" s="21">
        <f>(I938+Systeme!$K$17)/Systeme!$K$14</f>
        <v>1.253981884942361</v>
      </c>
      <c r="L938" s="8">
        <f>('DGL 4'!$P$11/'DGL 4'!$B$26)*(1-EXP(-'DGL 4'!$B$26*D938)) + ('DGL 4'!$P$12/'DGL 4'!$B$27)*(1-EXP(-'DGL 4'!$B$27*D938))+ ('DGL 4'!$P$13/'DGL 4'!$B$28)*(1-EXP(-'DGL 4'!$B$28*D938))</f>
        <v>2375.9036697100091</v>
      </c>
      <c r="M938" s="21">
        <f>(L938+Systeme!$S$17)/Systeme!$S$14</f>
        <v>1.1879518348550047</v>
      </c>
      <c r="O938" s="8">
        <f>('DGL 4'!$P$15/'DGL 4'!$B$26)*(1-EXP(-'DGL 4'!$B$26*D938)) + ('DGL 4'!$P$16/'DGL 4'!$B$27)*(1-EXP(-'DGL 4'!$B$27*D938))+ ('DGL 4'!$P$17/'DGL 4'!$B$28)*(1-EXP(-'DGL 4'!$B$28*D938))</f>
        <v>194656.93146892983</v>
      </c>
      <c r="P938" s="21">
        <f>(O938+Systeme!$AA$17)/Systeme!$AA$14</f>
        <v>97.328465734464913</v>
      </c>
    </row>
    <row r="939" spans="1:16" x14ac:dyDescent="0.25">
      <c r="A939" s="4">
        <f t="shared" si="14"/>
        <v>937</v>
      </c>
      <c r="D939" s="19">
        <f>A939*0.001 *Systeme!$G$4</f>
        <v>93.7</v>
      </c>
      <c r="F939" s="8">
        <f>('DGL 4'!$P$3/'DGL 4'!$B$26)*(1-EXP(-'DGL 4'!$B$26*D939)) + ('DGL 4'!$P$4/'DGL 4'!$B$27)*(1-EXP(-'DGL 4'!$B$27*D939))+ ('DGL 4'!$P$5/'DGL 4'!$B$28)*(1-EXP(-'DGL 4'!$B$28*D939))</f>
        <v>-199542.87810441459</v>
      </c>
      <c r="G939" s="21">
        <f>(F939+Systeme!$C$17)/Systeme!$C$14</f>
        <v>0.22856094779270644</v>
      </c>
      <c r="I939" s="8">
        <f>('DGL 4'!$P$7/'DGL 4'!$B$26)*(1-EXP(-'DGL 4'!$B$26*D939)) + ('DGL 4'!$P$8/'DGL 4'!$B$27)*(1-EXP(-'DGL 4'!$B$27*D939))+ ('DGL 4'!$P$9/'DGL 4'!$B$28)*(1-EXP(-'DGL 4'!$B$28*D939))</f>
        <v>2496.866332169011</v>
      </c>
      <c r="J939" s="21">
        <f>(I939+Systeme!$K$17)/Systeme!$K$14</f>
        <v>1.2484331660845056</v>
      </c>
      <c r="L939" s="8">
        <f>('DGL 4'!$P$11/'DGL 4'!$B$26)*(1-EXP(-'DGL 4'!$B$26*D939)) + ('DGL 4'!$P$12/'DGL 4'!$B$27)*(1-EXP(-'DGL 4'!$B$27*D939))+ ('DGL 4'!$P$13/'DGL 4'!$B$28)*(1-EXP(-'DGL 4'!$B$28*D939))</f>
        <v>2365.3933238899917</v>
      </c>
      <c r="M939" s="21">
        <f>(L939+Systeme!$S$17)/Systeme!$S$14</f>
        <v>1.1826966619449959</v>
      </c>
      <c r="O939" s="8">
        <f>('DGL 4'!$P$15/'DGL 4'!$B$26)*(1-EXP(-'DGL 4'!$B$26*D939)) + ('DGL 4'!$P$16/'DGL 4'!$B$27)*(1-EXP(-'DGL 4'!$B$27*D939))+ ('DGL 4'!$P$17/'DGL 4'!$B$28)*(1-EXP(-'DGL 4'!$B$28*D939))</f>
        <v>194680.61844835564</v>
      </c>
      <c r="P939" s="21">
        <f>(O939+Systeme!$AA$17)/Systeme!$AA$14</f>
        <v>97.340309224177815</v>
      </c>
    </row>
    <row r="940" spans="1:16" x14ac:dyDescent="0.25">
      <c r="A940" s="4">
        <f t="shared" si="14"/>
        <v>938</v>
      </c>
      <c r="D940" s="19">
        <f>A940*0.001 *Systeme!$G$4</f>
        <v>93.800000000000011</v>
      </c>
      <c r="F940" s="8">
        <f>('DGL 4'!$P$3/'DGL 4'!$B$26)*(1-EXP(-'DGL 4'!$B$26*D940)) + ('DGL 4'!$P$4/'DGL 4'!$B$27)*(1-EXP(-'DGL 4'!$B$27*D940))+ ('DGL 4'!$P$5/'DGL 4'!$B$28)*(1-EXP(-'DGL 4'!$B$28*D940))</f>
        <v>-199544.94762970458</v>
      </c>
      <c r="G940" s="21">
        <f>(F940+Systeme!$C$17)/Systeme!$C$14</f>
        <v>0.22752618514771167</v>
      </c>
      <c r="I940" s="8">
        <f>('DGL 4'!$P$7/'DGL 4'!$B$26)*(1-EXP(-'DGL 4'!$B$26*D940)) + ('DGL 4'!$P$8/'DGL 4'!$B$27)*(1-EXP(-'DGL 4'!$B$27*D940))+ ('DGL 4'!$P$9/'DGL 4'!$B$28)*(1-EXP(-'DGL 4'!$B$28*D940))</f>
        <v>2485.8178023360088</v>
      </c>
      <c r="J940" s="21">
        <f>(I940+Systeme!$K$17)/Systeme!$K$14</f>
        <v>1.2429089011680043</v>
      </c>
      <c r="L940" s="8">
        <f>('DGL 4'!$P$11/'DGL 4'!$B$26)*(1-EXP(-'DGL 4'!$B$26*D940)) + ('DGL 4'!$P$12/'DGL 4'!$B$27)*(1-EXP(-'DGL 4'!$B$27*D940))+ ('DGL 4'!$P$13/'DGL 4'!$B$28)*(1-EXP(-'DGL 4'!$B$28*D940))</f>
        <v>2354.9292737622745</v>
      </c>
      <c r="M940" s="21">
        <f>(L940+Systeme!$S$17)/Systeme!$S$14</f>
        <v>1.1774646368811372</v>
      </c>
      <c r="O940" s="8">
        <f>('DGL 4'!$P$15/'DGL 4'!$B$26)*(1-EXP(-'DGL 4'!$B$26*D940)) + ('DGL 4'!$P$16/'DGL 4'!$B$27)*(1-EXP(-'DGL 4'!$B$27*D940))+ ('DGL 4'!$P$17/'DGL 4'!$B$28)*(1-EXP(-'DGL 4'!$B$28*D940))</f>
        <v>194704.20055360635</v>
      </c>
      <c r="P940" s="21">
        <f>(O940+Systeme!$AA$17)/Systeme!$AA$14</f>
        <v>97.352100276803171</v>
      </c>
    </row>
    <row r="941" spans="1:16" x14ac:dyDescent="0.25">
      <c r="A941" s="4">
        <f t="shared" si="14"/>
        <v>939</v>
      </c>
      <c r="D941" s="19">
        <f>A941*0.001 *Systeme!$G$4</f>
        <v>93.9</v>
      </c>
      <c r="F941" s="8">
        <f>('DGL 4'!$P$3/'DGL 4'!$B$26)*(1-EXP(-'DGL 4'!$B$26*D941)) + ('DGL 4'!$P$4/'DGL 4'!$B$27)*(1-EXP(-'DGL 4'!$B$27*D941))+ ('DGL 4'!$P$5/'DGL 4'!$B$28)*(1-EXP(-'DGL 4'!$B$28*D941))</f>
        <v>-199547.00753206064</v>
      </c>
      <c r="G941" s="21">
        <f>(F941+Systeme!$C$17)/Systeme!$C$14</f>
        <v>0.22649623396967944</v>
      </c>
      <c r="I941" s="8">
        <f>('DGL 4'!$P$7/'DGL 4'!$B$26)*(1-EXP(-'DGL 4'!$B$26*D941)) + ('DGL 4'!$P$8/'DGL 4'!$B$27)*(1-EXP(-'DGL 4'!$B$27*D941))+ ('DGL 4'!$P$9/'DGL 4'!$B$28)*(1-EXP(-'DGL 4'!$B$28*D941))</f>
        <v>2474.8179674155253</v>
      </c>
      <c r="J941" s="21">
        <f>(I941+Systeme!$K$17)/Systeme!$K$14</f>
        <v>1.2374089837077626</v>
      </c>
      <c r="L941" s="8">
        <f>('DGL 4'!$P$11/'DGL 4'!$B$26)*(1-EXP(-'DGL 4'!$B$26*D941)) + ('DGL 4'!$P$12/'DGL 4'!$B$27)*(1-EXP(-'DGL 4'!$B$27*D941))+ ('DGL 4'!$P$13/'DGL 4'!$B$28)*(1-EXP(-'DGL 4'!$B$28*D941))</f>
        <v>2344.5113180030603</v>
      </c>
      <c r="M941" s="21">
        <f>(L941+Systeme!$S$17)/Systeme!$S$14</f>
        <v>1.1722556590015301</v>
      </c>
      <c r="O941" s="8">
        <f>('DGL 4'!$P$15/'DGL 4'!$B$26)*(1-EXP(-'DGL 4'!$B$26*D941)) + ('DGL 4'!$P$16/'DGL 4'!$B$27)*(1-EXP(-'DGL 4'!$B$27*D941))+ ('DGL 4'!$P$17/'DGL 4'!$B$28)*(1-EXP(-'DGL 4'!$B$28*D941))</f>
        <v>194727.67824664206</v>
      </c>
      <c r="P941" s="21">
        <f>(O941+Systeme!$AA$17)/Systeme!$AA$14</f>
        <v>97.363839123321029</v>
      </c>
    </row>
    <row r="942" spans="1:16" x14ac:dyDescent="0.25">
      <c r="A942" s="4">
        <f t="shared" si="14"/>
        <v>940</v>
      </c>
      <c r="D942" s="19">
        <f>A942*0.001 *Systeme!$G$4</f>
        <v>94</v>
      </c>
      <c r="F942" s="8">
        <f>('DGL 4'!$P$3/'DGL 4'!$B$26)*(1-EXP(-'DGL 4'!$B$26*D942)) + ('DGL 4'!$P$4/'DGL 4'!$B$27)*(1-EXP(-'DGL 4'!$B$27*D942))+ ('DGL 4'!$P$5/'DGL 4'!$B$28)*(1-EXP(-'DGL 4'!$B$28*D942))</f>
        <v>-199549.05785888602</v>
      </c>
      <c r="G942" s="21">
        <f>(F942+Systeme!$C$17)/Systeme!$C$14</f>
        <v>0.2254710705569887</v>
      </c>
      <c r="I942" s="8">
        <f>('DGL 4'!$P$7/'DGL 4'!$B$26)*(1-EXP(-'DGL 4'!$B$26*D942)) + ('DGL 4'!$P$8/'DGL 4'!$B$27)*(1-EXP(-'DGL 4'!$B$27*D942))+ ('DGL 4'!$P$9/'DGL 4'!$B$28)*(1-EXP(-'DGL 4'!$B$28*D942))</f>
        <v>2463.8666153366503</v>
      </c>
      <c r="J942" s="21">
        <f>(I942+Systeme!$K$17)/Systeme!$K$14</f>
        <v>1.2319333076683252</v>
      </c>
      <c r="L942" s="8">
        <f>('DGL 4'!$P$11/'DGL 4'!$B$26)*(1-EXP(-'DGL 4'!$B$26*D942)) + ('DGL 4'!$P$12/'DGL 4'!$B$27)*(1-EXP(-'DGL 4'!$B$27*D942))+ ('DGL 4'!$P$13/'DGL 4'!$B$28)*(1-EXP(-'DGL 4'!$B$28*D942))</f>
        <v>2334.1392561356188</v>
      </c>
      <c r="M942" s="21">
        <f>(L942+Systeme!$S$17)/Systeme!$S$14</f>
        <v>1.1670696280678095</v>
      </c>
      <c r="O942" s="8">
        <f>('DGL 4'!$P$15/'DGL 4'!$B$26)*(1-EXP(-'DGL 4'!$B$26*D942)) + ('DGL 4'!$P$16/'DGL 4'!$B$27)*(1-EXP(-'DGL 4'!$B$27*D942))+ ('DGL 4'!$P$17/'DGL 4'!$B$28)*(1-EXP(-'DGL 4'!$B$28*D942))</f>
        <v>194751.05198741378</v>
      </c>
      <c r="P942" s="21">
        <f>(O942+Systeme!$AA$17)/Systeme!$AA$14</f>
        <v>97.375525993706887</v>
      </c>
    </row>
    <row r="943" spans="1:16" x14ac:dyDescent="0.25">
      <c r="A943" s="4">
        <f t="shared" si="14"/>
        <v>941</v>
      </c>
      <c r="D943" s="19">
        <f>A943*0.001 *Systeme!$G$4</f>
        <v>94.100000000000009</v>
      </c>
      <c r="F943" s="8">
        <f>('DGL 4'!$P$3/'DGL 4'!$B$26)*(1-EXP(-'DGL 4'!$B$26*D943)) + ('DGL 4'!$P$4/'DGL 4'!$B$27)*(1-EXP(-'DGL 4'!$B$27*D943))+ ('DGL 4'!$P$5/'DGL 4'!$B$28)*(1-EXP(-'DGL 4'!$B$28*D943))</f>
        <v>-199551.09865732293</v>
      </c>
      <c r="G943" s="21">
        <f>(F943+Systeme!$C$17)/Systeme!$C$14</f>
        <v>0.22445067133853444</v>
      </c>
      <c r="I943" s="8">
        <f>('DGL 4'!$P$7/'DGL 4'!$B$26)*(1-EXP(-'DGL 4'!$B$26*D943)) + ('DGL 4'!$P$8/'DGL 4'!$B$27)*(1-EXP(-'DGL 4'!$B$27*D943))+ ('DGL 4'!$P$9/'DGL 4'!$B$28)*(1-EXP(-'DGL 4'!$B$28*D943))</f>
        <v>2452.9635349241144</v>
      </c>
      <c r="J943" s="21">
        <f>(I943+Systeme!$K$17)/Systeme!$K$14</f>
        <v>1.2264817674620572</v>
      </c>
      <c r="L943" s="8">
        <f>('DGL 4'!$P$11/'DGL 4'!$B$26)*(1-EXP(-'DGL 4'!$B$26*D943)) + ('DGL 4'!$P$12/'DGL 4'!$B$27)*(1-EXP(-'DGL 4'!$B$27*D943))+ ('DGL 4'!$P$13/'DGL 4'!$B$28)*(1-EXP(-'DGL 4'!$B$28*D943))</f>
        <v>2323.8128885269398</v>
      </c>
      <c r="M943" s="21">
        <f>(L943+Systeme!$S$17)/Systeme!$S$14</f>
        <v>1.1619064442634699</v>
      </c>
      <c r="O943" s="8">
        <f>('DGL 4'!$P$15/'DGL 4'!$B$26)*(1-EXP(-'DGL 4'!$B$26*D943)) + ('DGL 4'!$P$16/'DGL 4'!$B$27)*(1-EXP(-'DGL 4'!$B$27*D943))+ ('DGL 4'!$P$17/'DGL 4'!$B$28)*(1-EXP(-'DGL 4'!$B$28*D943))</f>
        <v>194774.32223387196</v>
      </c>
      <c r="P943" s="21">
        <f>(O943+Systeme!$AA$17)/Systeme!$AA$14</f>
        <v>97.387161116935985</v>
      </c>
    </row>
    <row r="944" spans="1:16" x14ac:dyDescent="0.25">
      <c r="A944" s="4">
        <f t="shared" si="14"/>
        <v>942</v>
      </c>
      <c r="D944" s="19">
        <f>A944*0.001 *Systeme!$G$4</f>
        <v>94.2</v>
      </c>
      <c r="F944" s="8">
        <f>('DGL 4'!$P$3/'DGL 4'!$B$26)*(1-EXP(-'DGL 4'!$B$26*D944)) + ('DGL 4'!$P$4/'DGL 4'!$B$27)*(1-EXP(-'DGL 4'!$B$27*D944))+ ('DGL 4'!$P$5/'DGL 4'!$B$28)*(1-EXP(-'DGL 4'!$B$28*D944))</f>
        <v>-199553.12997425423</v>
      </c>
      <c r="G944" s="21">
        <f>(F944+Systeme!$C$17)/Systeme!$C$14</f>
        <v>0.22343501287288381</v>
      </c>
      <c r="I944" s="8">
        <f>('DGL 4'!$P$7/'DGL 4'!$B$26)*(1-EXP(-'DGL 4'!$B$26*D944)) + ('DGL 4'!$P$8/'DGL 4'!$B$27)*(1-EXP(-'DGL 4'!$B$27*D944))+ ('DGL 4'!$P$9/'DGL 4'!$B$28)*(1-EXP(-'DGL 4'!$B$28*D944))</f>
        <v>2442.1085158949427</v>
      </c>
      <c r="J944" s="21">
        <f>(I944+Systeme!$K$17)/Systeme!$K$14</f>
        <v>1.2210542579474712</v>
      </c>
      <c r="L944" s="8">
        <f>('DGL 4'!$P$11/'DGL 4'!$B$26)*(1-EXP(-'DGL 4'!$B$26*D944)) + ('DGL 4'!$P$12/'DGL 4'!$B$27)*(1-EXP(-'DGL 4'!$B$27*D944))+ ('DGL 4'!$P$13/'DGL 4'!$B$28)*(1-EXP(-'DGL 4'!$B$28*D944))</f>
        <v>2313.53201638459</v>
      </c>
      <c r="M944" s="21">
        <f>(L944+Systeme!$S$17)/Systeme!$S$14</f>
        <v>1.156766008192295</v>
      </c>
      <c r="O944" s="8">
        <f>('DGL 4'!$P$15/'DGL 4'!$B$26)*(1-EXP(-'DGL 4'!$B$26*D944)) + ('DGL 4'!$P$16/'DGL 4'!$B$27)*(1-EXP(-'DGL 4'!$B$27*D944))+ ('DGL 4'!$P$17/'DGL 4'!$B$28)*(1-EXP(-'DGL 4'!$B$28*D944))</f>
        <v>194797.48944197473</v>
      </c>
      <c r="P944" s="21">
        <f>(O944+Systeme!$AA$17)/Systeme!$AA$14</f>
        <v>97.398744720987366</v>
      </c>
    </row>
    <row r="945" spans="1:16" x14ac:dyDescent="0.25">
      <c r="A945" s="4">
        <f t="shared" si="14"/>
        <v>943</v>
      </c>
      <c r="D945" s="19">
        <f>A945*0.001 *Systeme!$G$4</f>
        <v>94.300000000000011</v>
      </c>
      <c r="F945" s="8">
        <f>('DGL 4'!$P$3/'DGL 4'!$B$26)*(1-EXP(-'DGL 4'!$B$26*D945)) + ('DGL 4'!$P$4/'DGL 4'!$B$27)*(1-EXP(-'DGL 4'!$B$27*D945))+ ('DGL 4'!$P$5/'DGL 4'!$B$28)*(1-EXP(-'DGL 4'!$B$28*D945))</f>
        <v>-199555.15185630499</v>
      </c>
      <c r="G945" s="21">
        <f>(F945+Systeme!$C$17)/Systeme!$C$14</f>
        <v>0.22242407184750482</v>
      </c>
      <c r="I945" s="8">
        <f>('DGL 4'!$P$7/'DGL 4'!$B$26)*(1-EXP(-'DGL 4'!$B$26*D945)) + ('DGL 4'!$P$8/'DGL 4'!$B$27)*(1-EXP(-'DGL 4'!$B$27*D945))+ ('DGL 4'!$P$9/'DGL 4'!$B$28)*(1-EXP(-'DGL 4'!$B$28*D945))</f>
        <v>2431.301348854875</v>
      </c>
      <c r="J945" s="21">
        <f>(I945+Systeme!$K$17)/Systeme!$K$14</f>
        <v>1.2156506744274376</v>
      </c>
      <c r="L945" s="8">
        <f>('DGL 4'!$P$11/'DGL 4'!$B$26)*(1-EXP(-'DGL 4'!$B$26*D945)) + ('DGL 4'!$P$12/'DGL 4'!$B$27)*(1-EXP(-'DGL 4'!$B$27*D945))+ ('DGL 4'!$P$13/'DGL 4'!$B$28)*(1-EXP(-'DGL 4'!$B$28*D945))</f>
        <v>2303.296441753424</v>
      </c>
      <c r="M945" s="21">
        <f>(L945+Systeme!$S$17)/Systeme!$S$14</f>
        <v>1.151648220876712</v>
      </c>
      <c r="O945" s="8">
        <f>('DGL 4'!$P$15/'DGL 4'!$B$26)*(1-EXP(-'DGL 4'!$B$26*D945)) + ('DGL 4'!$P$16/'DGL 4'!$B$27)*(1-EXP(-'DGL 4'!$B$27*D945))+ ('DGL 4'!$P$17/'DGL 4'!$B$28)*(1-EXP(-'DGL 4'!$B$28*D945))</f>
        <v>194820.55406569672</v>
      </c>
      <c r="P945" s="21">
        <f>(O945+Systeme!$AA$17)/Systeme!$AA$14</f>
        <v>97.410277032848356</v>
      </c>
    </row>
    <row r="946" spans="1:16" x14ac:dyDescent="0.25">
      <c r="A946" s="4">
        <f t="shared" si="14"/>
        <v>944</v>
      </c>
      <c r="D946" s="19">
        <f>A946*0.001 *Systeme!$G$4</f>
        <v>94.4</v>
      </c>
      <c r="F946" s="8">
        <f>('DGL 4'!$P$3/'DGL 4'!$B$26)*(1-EXP(-'DGL 4'!$B$26*D946)) + ('DGL 4'!$P$4/'DGL 4'!$B$27)*(1-EXP(-'DGL 4'!$B$27*D946))+ ('DGL 4'!$P$5/'DGL 4'!$B$28)*(1-EXP(-'DGL 4'!$B$28*D946))</f>
        <v>-199557.16434984427</v>
      </c>
      <c r="G946" s="21">
        <f>(F946+Systeme!$C$17)/Systeme!$C$14</f>
        <v>0.22141782507786412</v>
      </c>
      <c r="I946" s="8">
        <f>('DGL 4'!$P$7/'DGL 4'!$B$26)*(1-EXP(-'DGL 4'!$B$26*D946)) + ('DGL 4'!$P$8/'DGL 4'!$B$27)*(1-EXP(-'DGL 4'!$B$27*D946))+ ('DGL 4'!$P$9/'DGL 4'!$B$28)*(1-EXP(-'DGL 4'!$B$28*D946))</f>
        <v>2420.5418252950476</v>
      </c>
      <c r="J946" s="21">
        <f>(I946+Systeme!$K$17)/Systeme!$K$14</f>
        <v>1.2102709126475237</v>
      </c>
      <c r="L946" s="8">
        <f>('DGL 4'!$P$11/'DGL 4'!$B$26)*(1-EXP(-'DGL 4'!$B$26*D946)) + ('DGL 4'!$P$12/'DGL 4'!$B$27)*(1-EXP(-'DGL 4'!$B$27*D946))+ ('DGL 4'!$P$13/'DGL 4'!$B$28)*(1-EXP(-'DGL 4'!$B$28*D946))</f>
        <v>2293.105967512296</v>
      </c>
      <c r="M946" s="21">
        <f>(L946+Systeme!$S$17)/Systeme!$S$14</f>
        <v>1.1465529837561481</v>
      </c>
      <c r="O946" s="8">
        <f>('DGL 4'!$P$15/'DGL 4'!$B$26)*(1-EXP(-'DGL 4'!$B$26*D946)) + ('DGL 4'!$P$16/'DGL 4'!$B$27)*(1-EXP(-'DGL 4'!$B$27*D946))+ ('DGL 4'!$P$17/'DGL 4'!$B$28)*(1-EXP(-'DGL 4'!$B$28*D946))</f>
        <v>194843.51655703696</v>
      </c>
      <c r="P946" s="21">
        <f>(O946+Systeme!$AA$17)/Systeme!$AA$14</f>
        <v>97.421758278518482</v>
      </c>
    </row>
    <row r="947" spans="1:16" x14ac:dyDescent="0.25">
      <c r="A947" s="4">
        <f t="shared" si="14"/>
        <v>945</v>
      </c>
      <c r="D947" s="19">
        <f>A947*0.001 *Systeme!$G$4</f>
        <v>94.5</v>
      </c>
      <c r="F947" s="8">
        <f>('DGL 4'!$P$3/'DGL 4'!$B$26)*(1-EXP(-'DGL 4'!$B$26*D947)) + ('DGL 4'!$P$4/'DGL 4'!$B$27)*(1-EXP(-'DGL 4'!$B$27*D947))+ ('DGL 4'!$P$5/'DGL 4'!$B$28)*(1-EXP(-'DGL 4'!$B$28*D947))</f>
        <v>-199559.16750098686</v>
      </c>
      <c r="G947" s="21">
        <f>(F947+Systeme!$C$17)/Systeme!$C$14</f>
        <v>0.22041624950656841</v>
      </c>
      <c r="I947" s="8">
        <f>('DGL 4'!$P$7/'DGL 4'!$B$26)*(1-EXP(-'DGL 4'!$B$26*D947)) + ('DGL 4'!$P$8/'DGL 4'!$B$27)*(1-EXP(-'DGL 4'!$B$27*D947))+ ('DGL 4'!$P$9/'DGL 4'!$B$28)*(1-EXP(-'DGL 4'!$B$28*D947))</f>
        <v>2409.8297375884722</v>
      </c>
      <c r="J947" s="21">
        <f>(I947+Systeme!$K$17)/Systeme!$K$14</f>
        <v>1.2049148687942361</v>
      </c>
      <c r="L947" s="8">
        <f>('DGL 4'!$P$11/'DGL 4'!$B$26)*(1-EXP(-'DGL 4'!$B$26*D947)) + ('DGL 4'!$P$12/'DGL 4'!$B$27)*(1-EXP(-'DGL 4'!$B$27*D947))+ ('DGL 4'!$P$13/'DGL 4'!$B$28)*(1-EXP(-'DGL 4'!$B$28*D947))</f>
        <v>2282.9603973710909</v>
      </c>
      <c r="M947" s="21">
        <f>(L947+Systeme!$S$17)/Systeme!$S$14</f>
        <v>1.1414801986855454</v>
      </c>
      <c r="O947" s="8">
        <f>('DGL 4'!$P$15/'DGL 4'!$B$26)*(1-EXP(-'DGL 4'!$B$26*D947)) + ('DGL 4'!$P$16/'DGL 4'!$B$27)*(1-EXP(-'DGL 4'!$B$27*D947))+ ('DGL 4'!$P$17/'DGL 4'!$B$28)*(1-EXP(-'DGL 4'!$B$28*D947))</f>
        <v>194866.37736602733</v>
      </c>
      <c r="P947" s="21">
        <f>(O947+Systeme!$AA$17)/Systeme!$AA$14</f>
        <v>97.433188683013668</v>
      </c>
    </row>
    <row r="948" spans="1:16" x14ac:dyDescent="0.25">
      <c r="A948" s="4">
        <f t="shared" si="14"/>
        <v>946</v>
      </c>
      <c r="D948" s="19">
        <f>A948*0.001 *Systeme!$G$4</f>
        <v>94.600000000000009</v>
      </c>
      <c r="F948" s="8">
        <f>('DGL 4'!$P$3/'DGL 4'!$B$26)*(1-EXP(-'DGL 4'!$B$26*D948)) + ('DGL 4'!$P$4/'DGL 4'!$B$27)*(1-EXP(-'DGL 4'!$B$27*D948))+ ('DGL 4'!$P$5/'DGL 4'!$B$28)*(1-EXP(-'DGL 4'!$B$28*D948))</f>
        <v>-199561.16135559476</v>
      </c>
      <c r="G948" s="21">
        <f>(F948+Systeme!$C$17)/Systeme!$C$14</f>
        <v>0.21941932220262242</v>
      </c>
      <c r="I948" s="8">
        <f>('DGL 4'!$P$7/'DGL 4'!$B$26)*(1-EXP(-'DGL 4'!$B$26*D948)) + ('DGL 4'!$P$8/'DGL 4'!$B$27)*(1-EXP(-'DGL 4'!$B$27*D948))+ ('DGL 4'!$P$9/'DGL 4'!$B$28)*(1-EXP(-'DGL 4'!$B$28*D948))</f>
        <v>2399.164878986543</v>
      </c>
      <c r="J948" s="21">
        <f>(I948+Systeme!$K$17)/Systeme!$K$14</f>
        <v>1.1995824394932715</v>
      </c>
      <c r="L948" s="8">
        <f>('DGL 4'!$P$11/'DGL 4'!$B$26)*(1-EXP(-'DGL 4'!$B$26*D948)) + ('DGL 4'!$P$12/'DGL 4'!$B$27)*(1-EXP(-'DGL 4'!$B$27*D948))+ ('DGL 4'!$P$13/'DGL 4'!$B$28)*(1-EXP(-'DGL 4'!$B$28*D948))</f>
        <v>2272.8595358672901</v>
      </c>
      <c r="M948" s="21">
        <f>(L948+Systeme!$S$17)/Systeme!$S$14</f>
        <v>1.136429767933645</v>
      </c>
      <c r="O948" s="8">
        <f>('DGL 4'!$P$15/'DGL 4'!$B$26)*(1-EXP(-'DGL 4'!$B$26*D948)) + ('DGL 4'!$P$16/'DGL 4'!$B$27)*(1-EXP(-'DGL 4'!$B$27*D948))+ ('DGL 4'!$P$17/'DGL 4'!$B$28)*(1-EXP(-'DGL 4'!$B$28*D948))</f>
        <v>194889.13694074095</v>
      </c>
      <c r="P948" s="21">
        <f>(O948+Systeme!$AA$17)/Systeme!$AA$14</f>
        <v>97.44456847037047</v>
      </c>
    </row>
    <row r="949" spans="1:16" x14ac:dyDescent="0.25">
      <c r="A949" s="4">
        <f t="shared" si="14"/>
        <v>947</v>
      </c>
      <c r="D949" s="19">
        <f>A949*0.001 *Systeme!$G$4</f>
        <v>94.7</v>
      </c>
      <c r="F949" s="8">
        <f>('DGL 4'!$P$3/'DGL 4'!$B$26)*(1-EXP(-'DGL 4'!$B$26*D949)) + ('DGL 4'!$P$4/'DGL 4'!$B$27)*(1-EXP(-'DGL 4'!$B$27*D949))+ ('DGL 4'!$P$5/'DGL 4'!$B$28)*(1-EXP(-'DGL 4'!$B$28*D949))</f>
        <v>-199563.14595927895</v>
      </c>
      <c r="G949" s="21">
        <f>(F949+Systeme!$C$17)/Systeme!$C$14</f>
        <v>0.21842702036052652</v>
      </c>
      <c r="I949" s="8">
        <f>('DGL 4'!$P$7/'DGL 4'!$B$26)*(1-EXP(-'DGL 4'!$B$26*D949)) + ('DGL 4'!$P$8/'DGL 4'!$B$27)*(1-EXP(-'DGL 4'!$B$27*D949))+ ('DGL 4'!$P$9/'DGL 4'!$B$28)*(1-EXP(-'DGL 4'!$B$28*D949))</f>
        <v>2388.5470436157193</v>
      </c>
      <c r="J949" s="21">
        <f>(I949+Systeme!$K$17)/Systeme!$K$14</f>
        <v>1.1942735218078597</v>
      </c>
      <c r="L949" s="8">
        <f>('DGL 4'!$P$11/'DGL 4'!$B$26)*(1-EXP(-'DGL 4'!$B$26*D949)) + ('DGL 4'!$P$12/'DGL 4'!$B$27)*(1-EXP(-'DGL 4'!$B$27*D949))+ ('DGL 4'!$P$13/'DGL 4'!$B$28)*(1-EXP(-'DGL 4'!$B$28*D949))</f>
        <v>2262.80318836277</v>
      </c>
      <c r="M949" s="21">
        <f>(L949+Systeme!$S$17)/Systeme!$S$14</f>
        <v>1.1314015941813851</v>
      </c>
      <c r="O949" s="8">
        <f>('DGL 4'!$P$15/'DGL 4'!$B$26)*(1-EXP(-'DGL 4'!$B$26*D949)) + ('DGL 4'!$P$16/'DGL 4'!$B$27)*(1-EXP(-'DGL 4'!$B$27*D949))+ ('DGL 4'!$P$17/'DGL 4'!$B$28)*(1-EXP(-'DGL 4'!$B$28*D949))</f>
        <v>194911.79572730057</v>
      </c>
      <c r="P949" s="21">
        <f>(O949+Systeme!$AA$17)/Systeme!$AA$14</f>
        <v>97.455897863650293</v>
      </c>
    </row>
    <row r="950" spans="1:16" x14ac:dyDescent="0.25">
      <c r="A950" s="4">
        <f t="shared" si="14"/>
        <v>948</v>
      </c>
      <c r="D950" s="19">
        <f>A950*0.001 *Systeme!$G$4</f>
        <v>94.800000000000011</v>
      </c>
      <c r="F950" s="8">
        <f>('DGL 4'!$P$3/'DGL 4'!$B$26)*(1-EXP(-'DGL 4'!$B$26*D950)) + ('DGL 4'!$P$4/'DGL 4'!$B$27)*(1-EXP(-'DGL 4'!$B$27*D950))+ ('DGL 4'!$P$5/'DGL 4'!$B$28)*(1-EXP(-'DGL 4'!$B$28*D950))</f>
        <v>-199565.12135740105</v>
      </c>
      <c r="G950" s="21">
        <f>(F950+Systeme!$C$17)/Systeme!$C$14</f>
        <v>0.21743932129947643</v>
      </c>
      <c r="I950" s="8">
        <f>('DGL 4'!$P$7/'DGL 4'!$B$26)*(1-EXP(-'DGL 4'!$B$26*D950)) + ('DGL 4'!$P$8/'DGL 4'!$B$27)*(1-EXP(-'DGL 4'!$B$27*D950))+ ('DGL 4'!$P$9/'DGL 4'!$B$28)*(1-EXP(-'DGL 4'!$B$28*D950))</f>
        <v>2377.9760264740908</v>
      </c>
      <c r="J950" s="21">
        <f>(I950+Systeme!$K$17)/Systeme!$K$14</f>
        <v>1.1889880132370454</v>
      </c>
      <c r="L950" s="8">
        <f>('DGL 4'!$P$11/'DGL 4'!$B$26)*(1-EXP(-'DGL 4'!$B$26*D950)) + ('DGL 4'!$P$12/'DGL 4'!$B$27)*(1-EXP(-'DGL 4'!$B$27*D950))+ ('DGL 4'!$P$13/'DGL 4'!$B$28)*(1-EXP(-'DGL 4'!$B$28*D950))</f>
        <v>2252.7911610407464</v>
      </c>
      <c r="M950" s="21">
        <f>(L950+Systeme!$S$17)/Systeme!$S$14</f>
        <v>1.1263955805203731</v>
      </c>
      <c r="O950" s="8">
        <f>('DGL 4'!$P$15/'DGL 4'!$B$26)*(1-EXP(-'DGL 4'!$B$26*D950)) + ('DGL 4'!$P$16/'DGL 4'!$B$27)*(1-EXP(-'DGL 4'!$B$27*D950))+ ('DGL 4'!$P$17/'DGL 4'!$B$28)*(1-EXP(-'DGL 4'!$B$28*D950))</f>
        <v>194934.35416988627</v>
      </c>
      <c r="P950" s="21">
        <f>(O950+Systeme!$AA$17)/Systeme!$AA$14</f>
        <v>97.467177084943131</v>
      </c>
    </row>
    <row r="951" spans="1:16" x14ac:dyDescent="0.25">
      <c r="A951" s="4">
        <f t="shared" si="14"/>
        <v>949</v>
      </c>
      <c r="D951" s="19">
        <f>A951*0.001 *Systeme!$G$4</f>
        <v>94.9</v>
      </c>
      <c r="F951" s="8">
        <f>('DGL 4'!$P$3/'DGL 4'!$B$26)*(1-EXP(-'DGL 4'!$B$26*D951)) + ('DGL 4'!$P$4/'DGL 4'!$B$27)*(1-EXP(-'DGL 4'!$B$27*D951))+ ('DGL 4'!$P$5/'DGL 4'!$B$28)*(1-EXP(-'DGL 4'!$B$28*D951))</f>
        <v>-199567.08759507479</v>
      </c>
      <c r="G951" s="21">
        <f>(F951+Systeme!$C$17)/Systeme!$C$14</f>
        <v>0.21645620246260661</v>
      </c>
      <c r="I951" s="8">
        <f>('DGL 4'!$P$7/'DGL 4'!$B$26)*(1-EXP(-'DGL 4'!$B$26*D951)) + ('DGL 4'!$P$8/'DGL 4'!$B$27)*(1-EXP(-'DGL 4'!$B$27*D951))+ ('DGL 4'!$P$9/'DGL 4'!$B$28)*(1-EXP(-'DGL 4'!$B$28*D951))</f>
        <v>2367.4516234278562</v>
      </c>
      <c r="J951" s="21">
        <f>(I951+Systeme!$K$17)/Systeme!$K$14</f>
        <v>1.1837258117139282</v>
      </c>
      <c r="L951" s="8">
        <f>('DGL 4'!$P$11/'DGL 4'!$B$26)*(1-EXP(-'DGL 4'!$B$26*D951)) + ('DGL 4'!$P$12/'DGL 4'!$B$27)*(1-EXP(-'DGL 4'!$B$27*D951))+ ('DGL 4'!$P$13/'DGL 4'!$B$28)*(1-EXP(-'DGL 4'!$B$28*D951))</f>
        <v>2242.8232609026018</v>
      </c>
      <c r="M951" s="21">
        <f>(L951+Systeme!$S$17)/Systeme!$S$14</f>
        <v>1.1214116304513009</v>
      </c>
      <c r="O951" s="8">
        <f>('DGL 4'!$P$15/'DGL 4'!$B$26)*(1-EXP(-'DGL 4'!$B$26*D951)) + ('DGL 4'!$P$16/'DGL 4'!$B$27)*(1-EXP(-'DGL 4'!$B$27*D951))+ ('DGL 4'!$P$17/'DGL 4'!$B$28)*(1-EXP(-'DGL 4'!$B$28*D951))</f>
        <v>194956.81271074442</v>
      </c>
      <c r="P951" s="21">
        <f>(O951+Systeme!$AA$17)/Systeme!$AA$14</f>
        <v>97.478406355372215</v>
      </c>
    </row>
    <row r="952" spans="1:16" x14ac:dyDescent="0.25">
      <c r="A952" s="4">
        <f t="shared" si="14"/>
        <v>950</v>
      </c>
      <c r="D952" s="19">
        <f>A952*0.001 *Systeme!$G$4</f>
        <v>95</v>
      </c>
      <c r="F952" s="8">
        <f>('DGL 4'!$P$3/'DGL 4'!$B$26)*(1-EXP(-'DGL 4'!$B$26*D952)) + ('DGL 4'!$P$4/'DGL 4'!$B$27)*(1-EXP(-'DGL 4'!$B$27*D952))+ ('DGL 4'!$P$5/'DGL 4'!$B$28)*(1-EXP(-'DGL 4'!$B$28*D952))</f>
        <v>-199569.04471716768</v>
      </c>
      <c r="G952" s="21">
        <f>(F952+Systeme!$C$17)/Systeme!$C$14</f>
        <v>0.21547764141616063</v>
      </c>
      <c r="I952" s="8">
        <f>('DGL 4'!$P$7/'DGL 4'!$B$26)*(1-EXP(-'DGL 4'!$B$26*D952)) + ('DGL 4'!$P$8/'DGL 4'!$B$27)*(1-EXP(-'DGL 4'!$B$27*D952))+ ('DGL 4'!$P$9/'DGL 4'!$B$28)*(1-EXP(-'DGL 4'!$B$28*D952))</f>
        <v>2356.9736312081222</v>
      </c>
      <c r="J952" s="21">
        <f>(I952+Systeme!$K$17)/Systeme!$K$14</f>
        <v>1.1784868156040611</v>
      </c>
      <c r="L952" s="8">
        <f>('DGL 4'!$P$11/'DGL 4'!$B$26)*(1-EXP(-'DGL 4'!$B$26*D952)) + ('DGL 4'!$P$12/'DGL 4'!$B$27)*(1-EXP(-'DGL 4'!$B$27*D952))+ ('DGL 4'!$P$13/'DGL 4'!$B$28)*(1-EXP(-'DGL 4'!$B$28*D952))</f>
        <v>2232.8992957645678</v>
      </c>
      <c r="M952" s="21">
        <f>(L952+Systeme!$S$17)/Systeme!$S$14</f>
        <v>1.1164496478822838</v>
      </c>
      <c r="O952" s="8">
        <f>('DGL 4'!$P$15/'DGL 4'!$B$26)*(1-EXP(-'DGL 4'!$B$26*D952)) + ('DGL 4'!$P$16/'DGL 4'!$B$27)*(1-EXP(-'DGL 4'!$B$27*D952))+ ('DGL 4'!$P$17/'DGL 4'!$B$28)*(1-EXP(-'DGL 4'!$B$28*D952))</f>
        <v>194979.17179019502</v>
      </c>
      <c r="P952" s="21">
        <f>(O952+Systeme!$AA$17)/Systeme!$AA$14</f>
        <v>97.489585895097505</v>
      </c>
    </row>
    <row r="953" spans="1:16" x14ac:dyDescent="0.25">
      <c r="A953" s="4">
        <f t="shared" si="14"/>
        <v>951</v>
      </c>
      <c r="D953" s="19">
        <f>A953*0.001 *Systeme!$G$4</f>
        <v>95.100000000000009</v>
      </c>
      <c r="F953" s="8">
        <f>('DGL 4'!$P$3/'DGL 4'!$B$26)*(1-EXP(-'DGL 4'!$B$26*D953)) + ('DGL 4'!$P$4/'DGL 4'!$B$27)*(1-EXP(-'DGL 4'!$B$27*D953))+ ('DGL 4'!$P$5/'DGL 4'!$B$28)*(1-EXP(-'DGL 4'!$B$28*D953))</f>
        <v>-199570.99276830271</v>
      </c>
      <c r="G953" s="21">
        <f>(F953+Systeme!$C$17)/Systeme!$C$14</f>
        <v>0.21450361584864733</v>
      </c>
      <c r="I953" s="8">
        <f>('DGL 4'!$P$7/'DGL 4'!$B$26)*(1-EXP(-'DGL 4'!$B$26*D953)) + ('DGL 4'!$P$8/'DGL 4'!$B$27)*(1-EXP(-'DGL 4'!$B$27*D953))+ ('DGL 4'!$P$9/'DGL 4'!$B$28)*(1-EXP(-'DGL 4'!$B$28*D953))</f>
        <v>2346.5418474074395</v>
      </c>
      <c r="J953" s="21">
        <f>(I953+Systeme!$K$17)/Systeme!$K$14</f>
        <v>1.1732709237037198</v>
      </c>
      <c r="L953" s="8">
        <f>('DGL 4'!$P$11/'DGL 4'!$B$26)*(1-EXP(-'DGL 4'!$B$26*D953)) + ('DGL 4'!$P$12/'DGL 4'!$B$27)*(1-EXP(-'DGL 4'!$B$27*D953))+ ('DGL 4'!$P$13/'DGL 4'!$B$28)*(1-EXP(-'DGL 4'!$B$28*D953))</f>
        <v>2223.0190742547275</v>
      </c>
      <c r="M953" s="21">
        <f>(L953+Systeme!$S$17)/Systeme!$S$14</f>
        <v>1.1115095371273638</v>
      </c>
      <c r="O953" s="8">
        <f>('DGL 4'!$P$15/'DGL 4'!$B$26)*(1-EXP(-'DGL 4'!$B$26*D953)) + ('DGL 4'!$P$16/'DGL 4'!$B$27)*(1-EXP(-'DGL 4'!$B$27*D953))+ ('DGL 4'!$P$17/'DGL 4'!$B$28)*(1-EXP(-'DGL 4'!$B$28*D953))</f>
        <v>195001.4318466406</v>
      </c>
      <c r="P953" s="21">
        <f>(O953+Systeme!$AA$17)/Systeme!$AA$14</f>
        <v>97.5007159233203</v>
      </c>
    </row>
    <row r="954" spans="1:16" x14ac:dyDescent="0.25">
      <c r="A954" s="4">
        <f t="shared" si="14"/>
        <v>952</v>
      </c>
      <c r="D954" s="19">
        <f>A954*0.001 *Systeme!$G$4</f>
        <v>95.2</v>
      </c>
      <c r="F954" s="8">
        <f>('DGL 4'!$P$3/'DGL 4'!$B$26)*(1-EXP(-'DGL 4'!$B$26*D954)) + ('DGL 4'!$P$4/'DGL 4'!$B$27)*(1-EXP(-'DGL 4'!$B$27*D954))+ ('DGL 4'!$P$5/'DGL 4'!$B$28)*(1-EXP(-'DGL 4'!$B$28*D954))</f>
        <v>-199572.93179285974</v>
      </c>
      <c r="G954" s="21">
        <f>(F954+Systeme!$C$17)/Systeme!$C$14</f>
        <v>0.21353410357012761</v>
      </c>
      <c r="I954" s="8">
        <f>('DGL 4'!$P$7/'DGL 4'!$B$26)*(1-EXP(-'DGL 4'!$B$26*D954)) + ('DGL 4'!$P$8/'DGL 4'!$B$27)*(1-EXP(-'DGL 4'!$B$27*D954))+ ('DGL 4'!$P$9/'DGL 4'!$B$28)*(1-EXP(-'DGL 4'!$B$28*D954))</f>
        <v>2336.1560704762524</v>
      </c>
      <c r="J954" s="21">
        <f>(I954+Systeme!$K$17)/Systeme!$K$14</f>
        <v>1.1680780352381261</v>
      </c>
      <c r="L954" s="8">
        <f>('DGL 4'!$P$11/'DGL 4'!$B$26)*(1-EXP(-'DGL 4'!$B$26*D954)) + ('DGL 4'!$P$12/'DGL 4'!$B$27)*(1-EXP(-'DGL 4'!$B$27*D954))+ ('DGL 4'!$P$13/'DGL 4'!$B$28)*(1-EXP(-'DGL 4'!$B$28*D954))</f>
        <v>2213.1824058097554</v>
      </c>
      <c r="M954" s="21">
        <f>(L954+Systeme!$S$17)/Systeme!$S$14</f>
        <v>1.1065912029048777</v>
      </c>
      <c r="O954" s="8">
        <f>('DGL 4'!$P$15/'DGL 4'!$B$26)*(1-EXP(-'DGL 4'!$B$26*D954)) + ('DGL 4'!$P$16/'DGL 4'!$B$27)*(1-EXP(-'DGL 4'!$B$27*D954))+ ('DGL 4'!$P$17/'DGL 4'!$B$28)*(1-EXP(-'DGL 4'!$B$28*D954))</f>
        <v>195023.59331657385</v>
      </c>
      <c r="P954" s="21">
        <f>(O954+Systeme!$AA$17)/Systeme!$AA$14</f>
        <v>97.511796658286926</v>
      </c>
    </row>
    <row r="955" spans="1:16" x14ac:dyDescent="0.25">
      <c r="A955" s="4">
        <f t="shared" si="14"/>
        <v>953</v>
      </c>
      <c r="D955" s="19">
        <f>A955*0.001 *Systeme!$G$4</f>
        <v>95.300000000000011</v>
      </c>
      <c r="F955" s="8">
        <f>('DGL 4'!$P$3/'DGL 4'!$B$26)*(1-EXP(-'DGL 4'!$B$26*D955)) + ('DGL 4'!$P$4/'DGL 4'!$B$27)*(1-EXP(-'DGL 4'!$B$27*D955))+ ('DGL 4'!$P$5/'DGL 4'!$B$28)*(1-EXP(-'DGL 4'!$B$28*D955))</f>
        <v>-199574.86183497729</v>
      </c>
      <c r="G955" s="21">
        <f>(F955+Systeme!$C$17)/Systeme!$C$14</f>
        <v>0.21256908251135609</v>
      </c>
      <c r="I955" s="8">
        <f>('DGL 4'!$P$7/'DGL 4'!$B$26)*(1-EXP(-'DGL 4'!$B$26*D955)) + ('DGL 4'!$P$8/'DGL 4'!$B$27)*(1-EXP(-'DGL 4'!$B$27*D955))+ ('DGL 4'!$P$9/'DGL 4'!$B$28)*(1-EXP(-'DGL 4'!$B$28*D955))</f>
        <v>2325.8160997198429</v>
      </c>
      <c r="J955" s="21">
        <f>(I955+Systeme!$K$17)/Systeme!$K$14</f>
        <v>1.1629080498599214</v>
      </c>
      <c r="L955" s="8">
        <f>('DGL 4'!$P$11/'DGL 4'!$B$26)*(1-EXP(-'DGL 4'!$B$26*D955)) + ('DGL 4'!$P$12/'DGL 4'!$B$27)*(1-EXP(-'DGL 4'!$B$27*D955))+ ('DGL 4'!$P$13/'DGL 4'!$B$28)*(1-EXP(-'DGL 4'!$B$28*D955))</f>
        <v>2203.3891006718623</v>
      </c>
      <c r="M955" s="21">
        <f>(L955+Systeme!$S$17)/Systeme!$S$14</f>
        <v>1.1016945503359312</v>
      </c>
      <c r="O955" s="8">
        <f>('DGL 4'!$P$15/'DGL 4'!$B$26)*(1-EXP(-'DGL 4'!$B$26*D955)) + ('DGL 4'!$P$16/'DGL 4'!$B$27)*(1-EXP(-'DGL 4'!$B$27*D955))+ ('DGL 4'!$P$17/'DGL 4'!$B$28)*(1-EXP(-'DGL 4'!$B$28*D955))</f>
        <v>195045.65663458567</v>
      </c>
      <c r="P955" s="21">
        <f>(O955+Systeme!$AA$17)/Systeme!$AA$14</f>
        <v>97.522828317292834</v>
      </c>
    </row>
    <row r="956" spans="1:16" x14ac:dyDescent="0.25">
      <c r="A956" s="4">
        <f t="shared" si="14"/>
        <v>954</v>
      </c>
      <c r="D956" s="19">
        <f>A956*0.001 *Systeme!$G$4</f>
        <v>95.4</v>
      </c>
      <c r="F956" s="8">
        <f>('DGL 4'!$P$3/'DGL 4'!$B$26)*(1-EXP(-'DGL 4'!$B$26*D956)) + ('DGL 4'!$P$4/'DGL 4'!$B$27)*(1-EXP(-'DGL 4'!$B$27*D956))+ ('DGL 4'!$P$5/'DGL 4'!$B$28)*(1-EXP(-'DGL 4'!$B$28*D956))</f>
        <v>-199576.78293855378</v>
      </c>
      <c r="G956" s="21">
        <f>(F956+Systeme!$C$17)/Systeme!$C$14</f>
        <v>0.21160853072311148</v>
      </c>
      <c r="I956" s="8">
        <f>('DGL 4'!$P$7/'DGL 4'!$B$26)*(1-EXP(-'DGL 4'!$B$26*D956)) + ('DGL 4'!$P$8/'DGL 4'!$B$27)*(1-EXP(-'DGL 4'!$B$27*D956))+ ('DGL 4'!$P$9/'DGL 4'!$B$28)*(1-EXP(-'DGL 4'!$B$28*D956))</f>
        <v>2315.521735294722</v>
      </c>
      <c r="J956" s="21">
        <f>(I956+Systeme!$K$17)/Systeme!$K$14</f>
        <v>1.157760867647361</v>
      </c>
      <c r="L956" s="8">
        <f>('DGL 4'!$P$11/'DGL 4'!$B$26)*(1-EXP(-'DGL 4'!$B$26*D956)) + ('DGL 4'!$P$12/'DGL 4'!$B$27)*(1-EXP(-'DGL 4'!$B$27*D956))+ ('DGL 4'!$P$13/'DGL 4'!$B$28)*(1-EXP(-'DGL 4'!$B$28*D956))</f>
        <v>2193.6389698855055</v>
      </c>
      <c r="M956" s="21">
        <f>(L956+Systeme!$S$17)/Systeme!$S$14</f>
        <v>1.0968194849427528</v>
      </c>
      <c r="O956" s="8">
        <f>('DGL 4'!$P$15/'DGL 4'!$B$26)*(1-EXP(-'DGL 4'!$B$26*D956)) + ('DGL 4'!$P$16/'DGL 4'!$B$27)*(1-EXP(-'DGL 4'!$B$27*D956))+ ('DGL 4'!$P$17/'DGL 4'!$B$28)*(1-EXP(-'DGL 4'!$B$28*D956))</f>
        <v>195067.62223337358</v>
      </c>
      <c r="P956" s="21">
        <f>(O956+Systeme!$AA$17)/Systeme!$AA$14</f>
        <v>97.533811116686792</v>
      </c>
    </row>
    <row r="957" spans="1:16" x14ac:dyDescent="0.25">
      <c r="A957" s="4">
        <f t="shared" si="14"/>
        <v>955</v>
      </c>
      <c r="D957" s="19">
        <f>A957*0.001 *Systeme!$G$4</f>
        <v>95.5</v>
      </c>
      <c r="F957" s="8">
        <f>('DGL 4'!$P$3/'DGL 4'!$B$26)*(1-EXP(-'DGL 4'!$B$26*D957)) + ('DGL 4'!$P$4/'DGL 4'!$B$27)*(1-EXP(-'DGL 4'!$B$27*D957))+ ('DGL 4'!$P$5/'DGL 4'!$B$28)*(1-EXP(-'DGL 4'!$B$28*D957))</f>
        <v>-199578.69514724944</v>
      </c>
      <c r="G957" s="21">
        <f>(F957+Systeme!$C$17)/Systeme!$C$14</f>
        <v>0.21065242637527989</v>
      </c>
      <c r="I957" s="8">
        <f>('DGL 4'!$P$7/'DGL 4'!$B$26)*(1-EXP(-'DGL 4'!$B$26*D957)) + ('DGL 4'!$P$8/'DGL 4'!$B$27)*(1-EXP(-'DGL 4'!$B$27*D957))+ ('DGL 4'!$P$9/'DGL 4'!$B$28)*(1-EXP(-'DGL 4'!$B$28*D957))</f>
        <v>2305.2727782054571</v>
      </c>
      <c r="J957" s="21">
        <f>(I957+Systeme!$K$17)/Systeme!$K$14</f>
        <v>1.1526363891027285</v>
      </c>
      <c r="L957" s="8">
        <f>('DGL 4'!$P$11/'DGL 4'!$B$26)*(1-EXP(-'DGL 4'!$B$26*D957)) + ('DGL 4'!$P$12/'DGL 4'!$B$27)*(1-EXP(-'DGL 4'!$B$27*D957))+ ('DGL 4'!$P$13/'DGL 4'!$B$28)*(1-EXP(-'DGL 4'!$B$28*D957))</f>
        <v>2183.9318252945668</v>
      </c>
      <c r="M957" s="21">
        <f>(L957+Systeme!$S$17)/Systeme!$S$14</f>
        <v>1.0919659126472834</v>
      </c>
      <c r="O957" s="8">
        <f>('DGL 4'!$P$15/'DGL 4'!$B$26)*(1-EXP(-'DGL 4'!$B$26*D957)) + ('DGL 4'!$P$16/'DGL 4'!$B$27)*(1-EXP(-'DGL 4'!$B$27*D957))+ ('DGL 4'!$P$17/'DGL 4'!$B$28)*(1-EXP(-'DGL 4'!$B$28*D957))</f>
        <v>195089.49054374945</v>
      </c>
      <c r="P957" s="21">
        <f>(O957+Systeme!$AA$17)/Systeme!$AA$14</f>
        <v>97.544745271874717</v>
      </c>
    </row>
    <row r="958" spans="1:16" x14ac:dyDescent="0.25">
      <c r="A958" s="4">
        <f t="shared" si="14"/>
        <v>956</v>
      </c>
      <c r="D958" s="19">
        <f>A958*0.001 *Systeme!$G$4</f>
        <v>95.600000000000009</v>
      </c>
      <c r="F958" s="8">
        <f>('DGL 4'!$P$3/'DGL 4'!$B$26)*(1-EXP(-'DGL 4'!$B$26*D958)) + ('DGL 4'!$P$4/'DGL 4'!$B$27)*(1-EXP(-'DGL 4'!$B$27*D958))+ ('DGL 4'!$P$5/'DGL 4'!$B$28)*(1-EXP(-'DGL 4'!$B$28*D958))</f>
        <v>-199580.59850448751</v>
      </c>
      <c r="G958" s="21">
        <f>(F958+Systeme!$C$17)/Systeme!$C$14</f>
        <v>0.20970074775624381</v>
      </c>
      <c r="I958" s="8">
        <f>('DGL 4'!$P$7/'DGL 4'!$B$26)*(1-EXP(-'DGL 4'!$B$26*D958)) + ('DGL 4'!$P$8/'DGL 4'!$B$27)*(1-EXP(-'DGL 4'!$B$27*D958))+ ('DGL 4'!$P$9/'DGL 4'!$B$28)*(1-EXP(-'DGL 4'!$B$28*D958))</f>
        <v>2295.0690303013253</v>
      </c>
      <c r="J958" s="21">
        <f>(I958+Systeme!$K$17)/Systeme!$K$14</f>
        <v>1.1475345151506626</v>
      </c>
      <c r="L958" s="8">
        <f>('DGL 4'!$P$11/'DGL 4'!$B$26)*(1-EXP(-'DGL 4'!$B$26*D958)) + ('DGL 4'!$P$12/'DGL 4'!$B$27)*(1-EXP(-'DGL 4'!$B$27*D958))+ ('DGL 4'!$P$13/'DGL 4'!$B$28)*(1-EXP(-'DGL 4'!$B$28*D958))</f>
        <v>2174.2674795389466</v>
      </c>
      <c r="M958" s="21">
        <f>(L958+Systeme!$S$17)/Systeme!$S$14</f>
        <v>1.0871337397694734</v>
      </c>
      <c r="O958" s="8">
        <f>('DGL 4'!$P$15/'DGL 4'!$B$26)*(1-EXP(-'DGL 4'!$B$26*D958)) + ('DGL 4'!$P$16/'DGL 4'!$B$27)*(1-EXP(-'DGL 4'!$B$27*D958))+ ('DGL 4'!$P$17/'DGL 4'!$B$28)*(1-EXP(-'DGL 4'!$B$28*D958))</f>
        <v>195111.26199464727</v>
      </c>
      <c r="P958" s="21">
        <f>(O958+Systeme!$AA$17)/Systeme!$AA$14</f>
        <v>97.555630997323632</v>
      </c>
    </row>
    <row r="959" spans="1:16" x14ac:dyDescent="0.25">
      <c r="A959" s="4">
        <f t="shared" si="14"/>
        <v>957</v>
      </c>
      <c r="D959" s="19">
        <f>A959*0.001 *Systeme!$G$4</f>
        <v>95.7</v>
      </c>
      <c r="F959" s="8">
        <f>('DGL 4'!$P$3/'DGL 4'!$B$26)*(1-EXP(-'DGL 4'!$B$26*D959)) + ('DGL 4'!$P$4/'DGL 4'!$B$27)*(1-EXP(-'DGL 4'!$B$27*D959))+ ('DGL 4'!$P$5/'DGL 4'!$B$28)*(1-EXP(-'DGL 4'!$B$28*D959))</f>
        <v>-199582.49305345598</v>
      </c>
      <c r="G959" s="21">
        <f>(F959+Systeme!$C$17)/Systeme!$C$14</f>
        <v>0.20875347327200872</v>
      </c>
      <c r="I959" s="8">
        <f>('DGL 4'!$P$7/'DGL 4'!$B$26)*(1-EXP(-'DGL 4'!$B$26*D959)) + ('DGL 4'!$P$8/'DGL 4'!$B$27)*(1-EXP(-'DGL 4'!$B$27*D959))+ ('DGL 4'!$P$9/'DGL 4'!$B$28)*(1-EXP(-'DGL 4'!$B$28*D959))</f>
        <v>2284.910294272704</v>
      </c>
      <c r="J959" s="21">
        <f>(I959+Systeme!$K$17)/Systeme!$K$14</f>
        <v>1.142455147136352</v>
      </c>
      <c r="L959" s="8">
        <f>('DGL 4'!$P$11/'DGL 4'!$B$26)*(1-EXP(-'DGL 4'!$B$26*D959)) + ('DGL 4'!$P$12/'DGL 4'!$B$27)*(1-EXP(-'DGL 4'!$B$27*D959))+ ('DGL 4'!$P$13/'DGL 4'!$B$28)*(1-EXP(-'DGL 4'!$B$28*D959))</f>
        <v>2164.6457460515085</v>
      </c>
      <c r="M959" s="21">
        <f>(L959+Systeme!$S$17)/Systeme!$S$14</f>
        <v>1.0823228730257541</v>
      </c>
      <c r="O959" s="8">
        <f>('DGL 4'!$P$15/'DGL 4'!$B$26)*(1-EXP(-'DGL 4'!$B$26*D959)) + ('DGL 4'!$P$16/'DGL 4'!$B$27)*(1-EXP(-'DGL 4'!$B$27*D959))+ ('DGL 4'!$P$17/'DGL 4'!$B$28)*(1-EXP(-'DGL 4'!$B$28*D959))</f>
        <v>195132.9370131318</v>
      </c>
      <c r="P959" s="21">
        <f>(O959+Systeme!$AA$17)/Systeme!$AA$14</f>
        <v>97.566468506565897</v>
      </c>
    </row>
    <row r="960" spans="1:16" x14ac:dyDescent="0.25">
      <c r="A960" s="4">
        <f t="shared" si="14"/>
        <v>958</v>
      </c>
      <c r="D960" s="19">
        <f>A960*0.001 *Systeme!$G$4</f>
        <v>95.800000000000011</v>
      </c>
      <c r="F960" s="8">
        <f>('DGL 4'!$P$3/'DGL 4'!$B$26)*(1-EXP(-'DGL 4'!$B$26*D960)) + ('DGL 4'!$P$4/'DGL 4'!$B$27)*(1-EXP(-'DGL 4'!$B$27*D960))+ ('DGL 4'!$P$5/'DGL 4'!$B$28)*(1-EXP(-'DGL 4'!$B$28*D960))</f>
        <v>-199584.37883710908</v>
      </c>
      <c r="G960" s="21">
        <f>(F960+Systeme!$C$17)/Systeme!$C$14</f>
        <v>0.20781058144546113</v>
      </c>
      <c r="I960" s="8">
        <f>('DGL 4'!$P$7/'DGL 4'!$B$26)*(1-EXP(-'DGL 4'!$B$26*D960)) + ('DGL 4'!$P$8/'DGL 4'!$B$27)*(1-EXP(-'DGL 4'!$B$27*D960))+ ('DGL 4'!$P$9/'DGL 4'!$B$28)*(1-EXP(-'DGL 4'!$B$28*D960))</f>
        <v>2274.7963736482488</v>
      </c>
      <c r="J960" s="21">
        <f>(I960+Systeme!$K$17)/Systeme!$K$14</f>
        <v>1.1373981868241245</v>
      </c>
      <c r="L960" s="8">
        <f>('DGL 4'!$P$11/'DGL 4'!$B$26)*(1-EXP(-'DGL 4'!$B$26*D960)) + ('DGL 4'!$P$12/'DGL 4'!$B$27)*(1-EXP(-'DGL 4'!$B$27*D960))+ ('DGL 4'!$P$13/'DGL 4'!$B$28)*(1-EXP(-'DGL 4'!$B$28*D960))</f>
        <v>2155.0664390551974</v>
      </c>
      <c r="M960" s="21">
        <f>(L960+Systeme!$S$17)/Systeme!$S$14</f>
        <v>1.0775332195275986</v>
      </c>
      <c r="O960" s="8">
        <f>('DGL 4'!$P$15/'DGL 4'!$B$26)*(1-EXP(-'DGL 4'!$B$26*D960)) + ('DGL 4'!$P$16/'DGL 4'!$B$27)*(1-EXP(-'DGL 4'!$B$27*D960))+ ('DGL 4'!$P$17/'DGL 4'!$B$28)*(1-EXP(-'DGL 4'!$B$28*D960))</f>
        <v>195154.51602440569</v>
      </c>
      <c r="P960" s="21">
        <f>(O960+Systeme!$AA$17)/Systeme!$AA$14</f>
        <v>97.577258012202847</v>
      </c>
    </row>
    <row r="961" spans="1:16" x14ac:dyDescent="0.25">
      <c r="A961" s="4">
        <f t="shared" si="14"/>
        <v>959</v>
      </c>
      <c r="D961" s="19">
        <f>A961*0.001 *Systeme!$G$4</f>
        <v>95.9</v>
      </c>
      <c r="F961" s="8">
        <f>('DGL 4'!$P$3/'DGL 4'!$B$26)*(1-EXP(-'DGL 4'!$B$26*D961)) + ('DGL 4'!$P$4/'DGL 4'!$B$27)*(1-EXP(-'DGL 4'!$B$27*D961))+ ('DGL 4'!$P$5/'DGL 4'!$B$28)*(1-EXP(-'DGL 4'!$B$28*D961))</f>
        <v>-199586.25589816854</v>
      </c>
      <c r="G961" s="21">
        <f>(F961+Systeme!$C$17)/Systeme!$C$14</f>
        <v>0.20687205091572833</v>
      </c>
      <c r="I961" s="8">
        <f>('DGL 4'!$P$7/'DGL 4'!$B$26)*(1-EXP(-'DGL 4'!$B$26*D961)) + ('DGL 4'!$P$8/'DGL 4'!$B$27)*(1-EXP(-'DGL 4'!$B$27*D961))+ ('DGL 4'!$P$9/'DGL 4'!$B$28)*(1-EXP(-'DGL 4'!$B$28*D961))</f>
        <v>2264.7270727911382</v>
      </c>
      <c r="J961" s="21">
        <f>(I961+Systeme!$K$17)/Systeme!$K$14</f>
        <v>1.1323635363955691</v>
      </c>
      <c r="L961" s="8">
        <f>('DGL 4'!$P$11/'DGL 4'!$B$26)*(1-EXP(-'DGL 4'!$B$26*D961)) + ('DGL 4'!$P$12/'DGL 4'!$B$27)*(1-EXP(-'DGL 4'!$B$27*D961))+ ('DGL 4'!$P$13/'DGL 4'!$B$28)*(1-EXP(-'DGL 4'!$B$28*D961))</f>
        <v>2145.5293735596351</v>
      </c>
      <c r="M961" s="21">
        <f>(L961+Systeme!$S$17)/Systeme!$S$14</f>
        <v>1.0727646867798175</v>
      </c>
      <c r="O961" s="8">
        <f>('DGL 4'!$P$15/'DGL 4'!$B$26)*(1-EXP(-'DGL 4'!$B$26*D961)) + ('DGL 4'!$P$16/'DGL 4'!$B$27)*(1-EXP(-'DGL 4'!$B$27*D961))+ ('DGL 4'!$P$17/'DGL 4'!$B$28)*(1-EXP(-'DGL 4'!$B$28*D961))</f>
        <v>195175.99945181786</v>
      </c>
      <c r="P961" s="21">
        <f>(O961+Systeme!$AA$17)/Systeme!$AA$14</f>
        <v>97.587999725908929</v>
      </c>
    </row>
    <row r="962" spans="1:16" x14ac:dyDescent="0.25">
      <c r="A962" s="4">
        <f t="shared" si="14"/>
        <v>960</v>
      </c>
      <c r="D962" s="19">
        <f>A962*0.001 *Systeme!$G$4</f>
        <v>96</v>
      </c>
      <c r="F962" s="8">
        <f>('DGL 4'!$P$3/'DGL 4'!$B$26)*(1-EXP(-'DGL 4'!$B$26*D962)) + ('DGL 4'!$P$4/'DGL 4'!$B$27)*(1-EXP(-'DGL 4'!$B$27*D962))+ ('DGL 4'!$P$5/'DGL 4'!$B$28)*(1-EXP(-'DGL 4'!$B$28*D962))</f>
        <v>-199588.12427912545</v>
      </c>
      <c r="G962" s="21">
        <f>(F962+Systeme!$C$17)/Systeme!$C$14</f>
        <v>0.20593786043727597</v>
      </c>
      <c r="I962" s="8">
        <f>('DGL 4'!$P$7/'DGL 4'!$B$26)*(1-EXP(-'DGL 4'!$B$26*D962)) + ('DGL 4'!$P$8/'DGL 4'!$B$27)*(1-EXP(-'DGL 4'!$B$27*D962))+ ('DGL 4'!$P$9/'DGL 4'!$B$28)*(1-EXP(-'DGL 4'!$B$28*D962))</f>
        <v>2254.7021968960762</v>
      </c>
      <c r="J962" s="21">
        <f>(I962+Systeme!$K$17)/Systeme!$K$14</f>
        <v>1.1273510984480382</v>
      </c>
      <c r="L962" s="8">
        <f>('DGL 4'!$P$11/'DGL 4'!$B$26)*(1-EXP(-'DGL 4'!$B$26*D962)) + ('DGL 4'!$P$12/'DGL 4'!$B$27)*(1-EXP(-'DGL 4'!$B$27*D962))+ ('DGL 4'!$P$13/'DGL 4'!$B$28)*(1-EXP(-'DGL 4'!$B$28*D962))</f>
        <v>2136.034365358355</v>
      </c>
      <c r="M962" s="21">
        <f>(L962+Systeme!$S$17)/Systeme!$S$14</f>
        <v>1.0680171826791776</v>
      </c>
      <c r="O962" s="8">
        <f>('DGL 4'!$P$15/'DGL 4'!$B$26)*(1-EXP(-'DGL 4'!$B$26*D962)) + ('DGL 4'!$P$16/'DGL 4'!$B$27)*(1-EXP(-'DGL 4'!$B$27*D962))+ ('DGL 4'!$P$17/'DGL 4'!$B$28)*(1-EXP(-'DGL 4'!$B$28*D962))</f>
        <v>195197.38771687105</v>
      </c>
      <c r="P962" s="21">
        <f>(O962+Systeme!$AA$17)/Systeme!$AA$14</f>
        <v>97.598693858435524</v>
      </c>
    </row>
    <row r="963" spans="1:16" x14ac:dyDescent="0.25">
      <c r="A963" s="4">
        <f t="shared" si="14"/>
        <v>961</v>
      </c>
      <c r="D963" s="19">
        <f>A963*0.001 *Systeme!$G$4</f>
        <v>96.1</v>
      </c>
      <c r="F963" s="8">
        <f>('DGL 4'!$P$3/'DGL 4'!$B$26)*(1-EXP(-'DGL 4'!$B$26*D963)) + ('DGL 4'!$P$4/'DGL 4'!$B$27)*(1-EXP(-'DGL 4'!$B$27*D963))+ ('DGL 4'!$P$5/'DGL 4'!$B$28)*(1-EXP(-'DGL 4'!$B$28*D963))</f>
        <v>-199589.98402224138</v>
      </c>
      <c r="G963" s="21">
        <f>(F963+Systeme!$C$17)/Systeme!$C$14</f>
        <v>0.2050079888793116</v>
      </c>
      <c r="I963" s="8">
        <f>('DGL 4'!$P$7/'DGL 4'!$B$26)*(1-EXP(-'DGL 4'!$B$26*D963)) + ('DGL 4'!$P$8/'DGL 4'!$B$27)*(1-EXP(-'DGL 4'!$B$27*D963))+ ('DGL 4'!$P$9/'DGL 4'!$B$28)*(1-EXP(-'DGL 4'!$B$28*D963))</f>
        <v>2244.7215519859164</v>
      </c>
      <c r="J963" s="21">
        <f>(I963+Systeme!$K$17)/Systeme!$K$14</f>
        <v>1.1223607759929581</v>
      </c>
      <c r="L963" s="8">
        <f>('DGL 4'!$P$11/'DGL 4'!$B$26)*(1-EXP(-'DGL 4'!$B$26*D963)) + ('DGL 4'!$P$12/'DGL 4'!$B$27)*(1-EXP(-'DGL 4'!$B$27*D963))+ ('DGL 4'!$P$13/'DGL 4'!$B$28)*(1-EXP(-'DGL 4'!$B$28*D963))</f>
        <v>2126.581231025426</v>
      </c>
      <c r="M963" s="21">
        <f>(L963+Systeme!$S$17)/Systeme!$S$14</f>
        <v>1.0632906155127129</v>
      </c>
      <c r="O963" s="8">
        <f>('DGL 4'!$P$15/'DGL 4'!$B$26)*(1-EXP(-'DGL 4'!$B$26*D963)) + ('DGL 4'!$P$16/'DGL 4'!$B$27)*(1-EXP(-'DGL 4'!$B$27*D963))+ ('DGL 4'!$P$17/'DGL 4'!$B$28)*(1-EXP(-'DGL 4'!$B$28*D963))</f>
        <v>195218.68123923006</v>
      </c>
      <c r="P963" s="21">
        <f>(O963+Systeme!$AA$17)/Systeme!$AA$14</f>
        <v>97.609340619615026</v>
      </c>
    </row>
    <row r="964" spans="1:16" x14ac:dyDescent="0.25">
      <c r="A964" s="4">
        <f t="shared" si="14"/>
        <v>962</v>
      </c>
      <c r="D964" s="19">
        <f>A964*0.001 *Systeme!$G$4</f>
        <v>96.2</v>
      </c>
      <c r="F964" s="8">
        <f>('DGL 4'!$P$3/'DGL 4'!$B$26)*(1-EXP(-'DGL 4'!$B$26*D964)) + ('DGL 4'!$P$4/'DGL 4'!$B$27)*(1-EXP(-'DGL 4'!$B$27*D964))+ ('DGL 4'!$P$5/'DGL 4'!$B$28)*(1-EXP(-'DGL 4'!$B$28*D964))</f>
        <v>-199591.83516955006</v>
      </c>
      <c r="G964" s="21">
        <f>(F964+Systeme!$C$17)/Systeme!$C$14</f>
        <v>0.20408241522496973</v>
      </c>
      <c r="I964" s="8">
        <f>('DGL 4'!$P$7/'DGL 4'!$B$26)*(1-EXP(-'DGL 4'!$B$26*D964)) + ('DGL 4'!$P$8/'DGL 4'!$B$27)*(1-EXP(-'DGL 4'!$B$27*D964))+ ('DGL 4'!$P$9/'DGL 4'!$B$28)*(1-EXP(-'DGL 4'!$B$28*D964))</f>
        <v>2234.7849449082278</v>
      </c>
      <c r="J964" s="21">
        <f>(I964+Systeme!$K$17)/Systeme!$K$14</f>
        <v>1.117392472454114</v>
      </c>
      <c r="L964" s="8">
        <f>('DGL 4'!$P$11/'DGL 4'!$B$26)*(1-EXP(-'DGL 4'!$B$26*D964)) + ('DGL 4'!$P$12/'DGL 4'!$B$27)*(1-EXP(-'DGL 4'!$B$27*D964))+ ('DGL 4'!$P$13/'DGL 4'!$B$28)*(1-EXP(-'DGL 4'!$B$28*D964))</f>
        <v>2117.169787912746</v>
      </c>
      <c r="M964" s="21">
        <f>(L964+Systeme!$S$17)/Systeme!$S$14</f>
        <v>1.0585848939563729</v>
      </c>
      <c r="O964" s="8">
        <f>('DGL 4'!$P$15/'DGL 4'!$B$26)*(1-EXP(-'DGL 4'!$B$26*D964)) + ('DGL 4'!$P$16/'DGL 4'!$B$27)*(1-EXP(-'DGL 4'!$B$27*D964))+ ('DGL 4'!$P$17/'DGL 4'!$B$28)*(1-EXP(-'DGL 4'!$B$28*D964))</f>
        <v>195239.88043672912</v>
      </c>
      <c r="P964" s="21">
        <f>(O964+Systeme!$AA$17)/Systeme!$AA$14</f>
        <v>97.619940218364562</v>
      </c>
    </row>
    <row r="965" spans="1:16" x14ac:dyDescent="0.25">
      <c r="A965" s="4">
        <f t="shared" ref="A965:A1002" si="15">A964+1</f>
        <v>963</v>
      </c>
      <c r="D965" s="19">
        <f>A965*0.001 *Systeme!$G$4</f>
        <v>96.3</v>
      </c>
      <c r="F965" s="8">
        <f>('DGL 4'!$P$3/'DGL 4'!$B$26)*(1-EXP(-'DGL 4'!$B$26*D965)) + ('DGL 4'!$P$4/'DGL 4'!$B$27)*(1-EXP(-'DGL 4'!$B$27*D965))+ ('DGL 4'!$P$5/'DGL 4'!$B$28)*(1-EXP(-'DGL 4'!$B$28*D965))</f>
        <v>-199593.67776285869</v>
      </c>
      <c r="G965" s="21">
        <f>(F965+Systeme!$C$17)/Systeme!$C$14</f>
        <v>0.20316111857065697</v>
      </c>
      <c r="I965" s="8">
        <f>('DGL 4'!$P$7/'DGL 4'!$B$26)*(1-EXP(-'DGL 4'!$B$26*D965)) + ('DGL 4'!$P$8/'DGL 4'!$B$27)*(1-EXP(-'DGL 4'!$B$27*D965))+ ('DGL 4'!$P$9/'DGL 4'!$B$28)*(1-EXP(-'DGL 4'!$B$28*D965))</f>
        <v>2224.8921833323548</v>
      </c>
      <c r="J965" s="21">
        <f>(I965+Systeme!$K$17)/Systeme!$K$14</f>
        <v>1.1124460916661774</v>
      </c>
      <c r="L965" s="8">
        <f>('DGL 4'!$P$11/'DGL 4'!$B$26)*(1-EXP(-'DGL 4'!$B$26*D965)) + ('DGL 4'!$P$12/'DGL 4'!$B$27)*(1-EXP(-'DGL 4'!$B$27*D965))+ ('DGL 4'!$P$13/'DGL 4'!$B$28)*(1-EXP(-'DGL 4'!$B$28*D965))</f>
        <v>2107.7998541466368</v>
      </c>
      <c r="M965" s="21">
        <f>(L965+Systeme!$S$17)/Systeme!$S$14</f>
        <v>1.0538999270733185</v>
      </c>
      <c r="O965" s="8">
        <f>('DGL 4'!$P$15/'DGL 4'!$B$26)*(1-EXP(-'DGL 4'!$B$26*D965)) + ('DGL 4'!$P$16/'DGL 4'!$B$27)*(1-EXP(-'DGL 4'!$B$27*D965))+ ('DGL 4'!$P$17/'DGL 4'!$B$28)*(1-EXP(-'DGL 4'!$B$28*D965))</f>
        <v>195260.98572537978</v>
      </c>
      <c r="P965" s="21">
        <f>(O965+Systeme!$AA$17)/Systeme!$AA$14</f>
        <v>97.630492862689891</v>
      </c>
    </row>
    <row r="966" spans="1:16" x14ac:dyDescent="0.25">
      <c r="A966" s="4">
        <f t="shared" si="15"/>
        <v>964</v>
      </c>
      <c r="D966" s="19">
        <f>A966*0.001 *Systeme!$G$4</f>
        <v>96.399999999999991</v>
      </c>
      <c r="F966" s="8">
        <f>('DGL 4'!$P$3/'DGL 4'!$B$26)*(1-EXP(-'DGL 4'!$B$26*D966)) + ('DGL 4'!$P$4/'DGL 4'!$B$27)*(1-EXP(-'DGL 4'!$B$27*D966))+ ('DGL 4'!$P$5/'DGL 4'!$B$28)*(1-EXP(-'DGL 4'!$B$28*D966))</f>
        <v>-199595.51184374958</v>
      </c>
      <c r="G966" s="21">
        <f>(F966+Systeme!$C$17)/Systeme!$C$14</f>
        <v>0.20224407812520803</v>
      </c>
      <c r="I966" s="8">
        <f>('DGL 4'!$P$7/'DGL 4'!$B$26)*(1-EXP(-'DGL 4'!$B$26*D966)) + ('DGL 4'!$P$8/'DGL 4'!$B$27)*(1-EXP(-'DGL 4'!$B$27*D966))+ ('DGL 4'!$P$9/'DGL 4'!$B$28)*(1-EXP(-'DGL 4'!$B$28*D966))</f>
        <v>2215.043075745838</v>
      </c>
      <c r="J966" s="21">
        <f>(I966+Systeme!$K$17)/Systeme!$K$14</f>
        <v>1.1075215378729191</v>
      </c>
      <c r="L966" s="8">
        <f>('DGL 4'!$P$11/'DGL 4'!$B$26)*(1-EXP(-'DGL 4'!$B$26*D966)) + ('DGL 4'!$P$12/'DGL 4'!$B$27)*(1-EXP(-'DGL 4'!$B$27*D966))+ ('DGL 4'!$P$13/'DGL 4'!$B$28)*(1-EXP(-'DGL 4'!$B$28*D966))</f>
        <v>2098.4712486250501</v>
      </c>
      <c r="M966" s="21">
        <f>(L966+Systeme!$S$17)/Systeme!$S$14</f>
        <v>1.0492356243125249</v>
      </c>
      <c r="O966" s="8">
        <f>('DGL 4'!$P$15/'DGL 4'!$B$26)*(1-EXP(-'DGL 4'!$B$26*D966)) + ('DGL 4'!$P$16/'DGL 4'!$B$27)*(1-EXP(-'DGL 4'!$B$27*D966))+ ('DGL 4'!$P$17/'DGL 4'!$B$28)*(1-EXP(-'DGL 4'!$B$28*D966))</f>
        <v>195281.99751937875</v>
      </c>
      <c r="P966" s="21">
        <f>(O966+Systeme!$AA$17)/Systeme!$AA$14</f>
        <v>97.640998759689381</v>
      </c>
    </row>
    <row r="967" spans="1:16" x14ac:dyDescent="0.25">
      <c r="A967" s="4">
        <f t="shared" si="15"/>
        <v>965</v>
      </c>
      <c r="D967" s="19">
        <f>A967*0.001 *Systeme!$G$4</f>
        <v>96.5</v>
      </c>
      <c r="F967" s="8">
        <f>('DGL 4'!$P$3/'DGL 4'!$B$26)*(1-EXP(-'DGL 4'!$B$26*D967)) + ('DGL 4'!$P$4/'DGL 4'!$B$27)*(1-EXP(-'DGL 4'!$B$27*D967))+ ('DGL 4'!$P$5/'DGL 4'!$B$28)*(1-EXP(-'DGL 4'!$B$28*D967))</f>
        <v>-199597.33745358128</v>
      </c>
      <c r="G967" s="21">
        <f>(F967+Systeme!$C$17)/Systeme!$C$14</f>
        <v>0.20133127320936184</v>
      </c>
      <c r="I967" s="8">
        <f>('DGL 4'!$P$7/'DGL 4'!$B$26)*(1-EXP(-'DGL 4'!$B$26*D967)) + ('DGL 4'!$P$8/'DGL 4'!$B$27)*(1-EXP(-'DGL 4'!$B$27*D967))+ ('DGL 4'!$P$9/'DGL 4'!$B$28)*(1-EXP(-'DGL 4'!$B$28*D967))</f>
        <v>2205.2374314514454</v>
      </c>
      <c r="J967" s="21">
        <f>(I967+Systeme!$K$17)/Systeme!$K$14</f>
        <v>1.1026187157257228</v>
      </c>
      <c r="L967" s="8">
        <f>('DGL 4'!$P$11/'DGL 4'!$B$26)*(1-EXP(-'DGL 4'!$B$26*D967)) + ('DGL 4'!$P$12/'DGL 4'!$B$27)*(1-EXP(-'DGL 4'!$B$27*D967))+ ('DGL 4'!$P$13/'DGL 4'!$B$28)*(1-EXP(-'DGL 4'!$B$28*D967))</f>
        <v>2089.183791014395</v>
      </c>
      <c r="M967" s="21">
        <f>(L967+Systeme!$S$17)/Systeme!$S$14</f>
        <v>1.0445918955071976</v>
      </c>
      <c r="O967" s="8">
        <f>('DGL 4'!$P$15/'DGL 4'!$B$26)*(1-EXP(-'DGL 4'!$B$26*D967)) + ('DGL 4'!$P$16/'DGL 4'!$B$27)*(1-EXP(-'DGL 4'!$B$27*D967))+ ('DGL 4'!$P$17/'DGL 4'!$B$28)*(1-EXP(-'DGL 4'!$B$28*D967))</f>
        <v>195302.91623111552</v>
      </c>
      <c r="P967" s="21">
        <f>(O967+Systeme!$AA$17)/Systeme!$AA$14</f>
        <v>97.651458115557759</v>
      </c>
    </row>
    <row r="968" spans="1:16" x14ac:dyDescent="0.25">
      <c r="A968" s="4">
        <f t="shared" si="15"/>
        <v>966</v>
      </c>
      <c r="D968" s="19">
        <f>A968*0.001 *Systeme!$G$4</f>
        <v>96.6</v>
      </c>
      <c r="F968" s="8">
        <f>('DGL 4'!$P$3/'DGL 4'!$B$26)*(1-EXP(-'DGL 4'!$B$26*D968)) + ('DGL 4'!$P$4/'DGL 4'!$B$27)*(1-EXP(-'DGL 4'!$B$27*D968))+ ('DGL 4'!$P$5/'DGL 4'!$B$28)*(1-EXP(-'DGL 4'!$B$28*D968))</f>
        <v>-199599.15463349031</v>
      </c>
      <c r="G968" s="21">
        <f>(F968+Systeme!$C$17)/Systeme!$C$14</f>
        <v>0.20042268325484475</v>
      </c>
      <c r="I968" s="8">
        <f>('DGL 4'!$P$7/'DGL 4'!$B$26)*(1-EXP(-'DGL 4'!$B$26*D968)) + ('DGL 4'!$P$8/'DGL 4'!$B$27)*(1-EXP(-'DGL 4'!$B$27*D968))+ ('DGL 4'!$P$9/'DGL 4'!$B$28)*(1-EXP(-'DGL 4'!$B$28*D968))</f>
        <v>2195.4750605637091</v>
      </c>
      <c r="J968" s="21">
        <f>(I968+Systeme!$K$17)/Systeme!$K$14</f>
        <v>1.0977375302818546</v>
      </c>
      <c r="L968" s="8">
        <f>('DGL 4'!$P$11/'DGL 4'!$B$26)*(1-EXP(-'DGL 4'!$B$26*D968)) + ('DGL 4'!$P$12/'DGL 4'!$B$27)*(1-EXP(-'DGL 4'!$B$27*D968))+ ('DGL 4'!$P$13/'DGL 4'!$B$28)*(1-EXP(-'DGL 4'!$B$28*D968))</f>
        <v>2079.937301746686</v>
      </c>
      <c r="M968" s="21">
        <f>(L968+Systeme!$S$17)/Systeme!$S$14</f>
        <v>1.039968650873343</v>
      </c>
      <c r="O968" s="8">
        <f>('DGL 4'!$P$15/'DGL 4'!$B$26)*(1-EXP(-'DGL 4'!$B$26*D968)) + ('DGL 4'!$P$16/'DGL 4'!$B$27)*(1-EXP(-'DGL 4'!$B$27*D968))+ ('DGL 4'!$P$17/'DGL 4'!$B$28)*(1-EXP(-'DGL 4'!$B$28*D968))</f>
        <v>195323.74227117997</v>
      </c>
      <c r="P968" s="21">
        <f>(O968+Systeme!$AA$17)/Systeme!$AA$14</f>
        <v>97.66187113558999</v>
      </c>
    </row>
    <row r="969" spans="1:16" x14ac:dyDescent="0.25">
      <c r="A969" s="4">
        <f t="shared" si="15"/>
        <v>967</v>
      </c>
      <c r="D969" s="19">
        <f>A969*0.001 *Systeme!$G$4</f>
        <v>96.7</v>
      </c>
      <c r="F969" s="8">
        <f>('DGL 4'!$P$3/'DGL 4'!$B$26)*(1-EXP(-'DGL 4'!$B$26*D969)) + ('DGL 4'!$P$4/'DGL 4'!$B$27)*(1-EXP(-'DGL 4'!$B$27*D969))+ ('DGL 4'!$P$5/'DGL 4'!$B$28)*(1-EXP(-'DGL 4'!$B$28*D969))</f>
        <v>-199600.96342439228</v>
      </c>
      <c r="G969" s="21">
        <f>(F969+Systeme!$C$17)/Systeme!$C$14</f>
        <v>0.1995182878038613</v>
      </c>
      <c r="I969" s="8">
        <f>('DGL 4'!$P$7/'DGL 4'!$B$26)*(1-EXP(-'DGL 4'!$B$26*D969)) + ('DGL 4'!$P$8/'DGL 4'!$B$27)*(1-EXP(-'DGL 4'!$B$27*D969))+ ('DGL 4'!$P$9/'DGL 4'!$B$28)*(1-EXP(-'DGL 4'!$B$28*D969))</f>
        <v>2185.7557740059274</v>
      </c>
      <c r="J969" s="21">
        <f>(I969+Systeme!$K$17)/Systeme!$K$14</f>
        <v>1.0928778870029636</v>
      </c>
      <c r="L969" s="8">
        <f>('DGL 4'!$P$11/'DGL 4'!$B$26)*(1-EXP(-'DGL 4'!$B$26*D969)) + ('DGL 4'!$P$12/'DGL 4'!$B$27)*(1-EXP(-'DGL 4'!$B$27*D969))+ ('DGL 4'!$P$13/'DGL 4'!$B$28)*(1-EXP(-'DGL 4'!$B$28*D969))</f>
        <v>2070.7316020162834</v>
      </c>
      <c r="M969" s="21">
        <f>(L969+Systeme!$S$17)/Systeme!$S$14</f>
        <v>1.0353658010081417</v>
      </c>
      <c r="O969" s="8">
        <f>('DGL 4'!$P$15/'DGL 4'!$B$26)*(1-EXP(-'DGL 4'!$B$26*D969)) + ('DGL 4'!$P$16/'DGL 4'!$B$27)*(1-EXP(-'DGL 4'!$B$27*D969))+ ('DGL 4'!$P$17/'DGL 4'!$B$28)*(1-EXP(-'DGL 4'!$B$28*D969))</f>
        <v>195344.4760483701</v>
      </c>
      <c r="P969" s="21">
        <f>(O969+Systeme!$AA$17)/Systeme!$AA$14</f>
        <v>97.672238024185049</v>
      </c>
    </row>
    <row r="970" spans="1:16" x14ac:dyDescent="0.25">
      <c r="A970" s="4">
        <f t="shared" si="15"/>
        <v>968</v>
      </c>
      <c r="D970" s="19">
        <f>A970*0.001 *Systeme!$G$4</f>
        <v>96.8</v>
      </c>
      <c r="F970" s="8">
        <f>('DGL 4'!$P$3/'DGL 4'!$B$26)*(1-EXP(-'DGL 4'!$B$26*D970)) + ('DGL 4'!$P$4/'DGL 4'!$B$27)*(1-EXP(-'DGL 4'!$B$27*D970))+ ('DGL 4'!$P$5/'DGL 4'!$B$28)*(1-EXP(-'DGL 4'!$B$28*D970))</f>
        <v>-199602.76386698344</v>
      </c>
      <c r="G970" s="21">
        <f>(F970+Systeme!$C$17)/Systeme!$C$14</f>
        <v>0.19861806650827929</v>
      </c>
      <c r="I970" s="8">
        <f>('DGL 4'!$P$7/'DGL 4'!$B$26)*(1-EXP(-'DGL 4'!$B$26*D970)) + ('DGL 4'!$P$8/'DGL 4'!$B$27)*(1-EXP(-'DGL 4'!$B$27*D970))+ ('DGL 4'!$P$9/'DGL 4'!$B$28)*(1-EXP(-'DGL 4'!$B$28*D970))</f>
        <v>2176.0793835067307</v>
      </c>
      <c r="J970" s="21">
        <f>(I970+Systeme!$K$17)/Systeme!$K$14</f>
        <v>1.0880396917533652</v>
      </c>
      <c r="L970" s="8">
        <f>('DGL 4'!$P$11/'DGL 4'!$B$26)*(1-EXP(-'DGL 4'!$B$26*D970)) + ('DGL 4'!$P$12/'DGL 4'!$B$27)*(1-EXP(-'DGL 4'!$B$27*D970))+ ('DGL 4'!$P$13/'DGL 4'!$B$28)*(1-EXP(-'DGL 4'!$B$28*D970))</f>
        <v>2061.5665137770993</v>
      </c>
      <c r="M970" s="21">
        <f>(L970+Systeme!$S$17)/Systeme!$S$14</f>
        <v>1.0307832568885495</v>
      </c>
      <c r="O970" s="8">
        <f>('DGL 4'!$P$15/'DGL 4'!$B$26)*(1-EXP(-'DGL 4'!$B$26*D970)) + ('DGL 4'!$P$16/'DGL 4'!$B$27)*(1-EXP(-'DGL 4'!$B$27*D970))+ ('DGL 4'!$P$17/'DGL 4'!$B$28)*(1-EXP(-'DGL 4'!$B$28*D970))</f>
        <v>195365.1179696997</v>
      </c>
      <c r="P970" s="21">
        <f>(O970+Systeme!$AA$17)/Systeme!$AA$14</f>
        <v>97.682558984849848</v>
      </c>
    </row>
    <row r="971" spans="1:16" x14ac:dyDescent="0.25">
      <c r="A971" s="4">
        <f t="shared" si="15"/>
        <v>969</v>
      </c>
      <c r="D971" s="19">
        <f>A971*0.001 *Systeme!$G$4</f>
        <v>96.899999999999991</v>
      </c>
      <c r="F971" s="8">
        <f>('DGL 4'!$P$3/'DGL 4'!$B$26)*(1-EXP(-'DGL 4'!$B$26*D971)) + ('DGL 4'!$P$4/'DGL 4'!$B$27)*(1-EXP(-'DGL 4'!$B$27*D971))+ ('DGL 4'!$P$5/'DGL 4'!$B$28)*(1-EXP(-'DGL 4'!$B$28*D971))</f>
        <v>-199604.55600174214</v>
      </c>
      <c r="G971" s="21">
        <f>(F971+Systeme!$C$17)/Systeme!$C$14</f>
        <v>0.19772199912893121</v>
      </c>
      <c r="I971" s="8">
        <f>('DGL 4'!$P$7/'DGL 4'!$B$26)*(1-EXP(-'DGL 4'!$B$26*D971)) + ('DGL 4'!$P$8/'DGL 4'!$B$27)*(1-EXP(-'DGL 4'!$B$27*D971))+ ('DGL 4'!$P$9/'DGL 4'!$B$28)*(1-EXP(-'DGL 4'!$B$28*D971))</f>
        <v>2166.4457015969965</v>
      </c>
      <c r="J971" s="21">
        <f>(I971+Systeme!$K$17)/Systeme!$K$14</f>
        <v>1.0832228507984982</v>
      </c>
      <c r="L971" s="8">
        <f>('DGL 4'!$P$11/'DGL 4'!$B$26)*(1-EXP(-'DGL 4'!$B$26*D971)) + ('DGL 4'!$P$12/'DGL 4'!$B$27)*(1-EXP(-'DGL 4'!$B$27*D971))+ ('DGL 4'!$P$13/'DGL 4'!$B$28)*(1-EXP(-'DGL 4'!$B$28*D971))</f>
        <v>2052.4418597395124</v>
      </c>
      <c r="M971" s="21">
        <f>(L971+Systeme!$S$17)/Systeme!$S$14</f>
        <v>1.0262209298697562</v>
      </c>
      <c r="O971" s="8">
        <f>('DGL 4'!$P$15/'DGL 4'!$B$26)*(1-EXP(-'DGL 4'!$B$26*D971)) + ('DGL 4'!$P$16/'DGL 4'!$B$27)*(1-EXP(-'DGL 4'!$B$27*D971))+ ('DGL 4'!$P$17/'DGL 4'!$B$28)*(1-EXP(-'DGL 4'!$B$28*D971))</f>
        <v>195385.66844040569</v>
      </c>
      <c r="P971" s="21">
        <f>(O971+Systeme!$AA$17)/Systeme!$AA$14</f>
        <v>97.69283422020284</v>
      </c>
    </row>
    <row r="972" spans="1:16" x14ac:dyDescent="0.25">
      <c r="A972" s="4">
        <f t="shared" si="15"/>
        <v>970</v>
      </c>
      <c r="D972" s="19">
        <f>A972*0.001 *Systeme!$G$4</f>
        <v>97</v>
      </c>
      <c r="F972" s="8">
        <f>('DGL 4'!$P$3/'DGL 4'!$B$26)*(1-EXP(-'DGL 4'!$B$26*D972)) + ('DGL 4'!$P$4/'DGL 4'!$B$27)*(1-EXP(-'DGL 4'!$B$27*D972))+ ('DGL 4'!$P$5/'DGL 4'!$B$28)*(1-EXP(-'DGL 4'!$B$28*D972))</f>
        <v>-199606.33986893002</v>
      </c>
      <c r="G972" s="21">
        <f>(F972+Systeme!$C$17)/Systeme!$C$14</f>
        <v>0.19683006553498852</v>
      </c>
      <c r="I972" s="8">
        <f>('DGL 4'!$P$7/'DGL 4'!$B$26)*(1-EXP(-'DGL 4'!$B$26*D972)) + ('DGL 4'!$P$8/'DGL 4'!$B$27)*(1-EXP(-'DGL 4'!$B$27*D972))+ ('DGL 4'!$P$9/'DGL 4'!$B$28)*(1-EXP(-'DGL 4'!$B$28*D972))</f>
        <v>2156.8545416067063</v>
      </c>
      <c r="J972" s="21">
        <f>(I972+Systeme!$K$17)/Systeme!$K$14</f>
        <v>1.0784272708033531</v>
      </c>
      <c r="L972" s="8">
        <f>('DGL 4'!$P$11/'DGL 4'!$B$26)*(1-EXP(-'DGL 4'!$B$26*D972)) + ('DGL 4'!$P$12/'DGL 4'!$B$27)*(1-EXP(-'DGL 4'!$B$27*D972))+ ('DGL 4'!$P$13/'DGL 4'!$B$28)*(1-EXP(-'DGL 4'!$B$28*D972))</f>
        <v>2043.3574633673998</v>
      </c>
      <c r="M972" s="21">
        <f>(L972+Systeme!$S$17)/Systeme!$S$14</f>
        <v>1.0216787316836999</v>
      </c>
      <c r="O972" s="8">
        <f>('DGL 4'!$P$15/'DGL 4'!$B$26)*(1-EXP(-'DGL 4'!$B$26*D972)) + ('DGL 4'!$P$16/'DGL 4'!$B$27)*(1-EXP(-'DGL 4'!$B$27*D972))+ ('DGL 4'!$P$17/'DGL 4'!$B$28)*(1-EXP(-'DGL 4'!$B$28*D972))</f>
        <v>195406.12786395598</v>
      </c>
      <c r="P972" s="21">
        <f>(O972+Systeme!$AA$17)/Systeme!$AA$14</f>
        <v>97.703063931977994</v>
      </c>
    </row>
    <row r="973" spans="1:16" x14ac:dyDescent="0.25">
      <c r="A973" s="4">
        <f t="shared" si="15"/>
        <v>971</v>
      </c>
      <c r="D973" s="19">
        <f>A973*0.001 *Systeme!$G$4</f>
        <v>97.1</v>
      </c>
      <c r="F973" s="8">
        <f>('DGL 4'!$P$3/'DGL 4'!$B$26)*(1-EXP(-'DGL 4'!$B$26*D973)) + ('DGL 4'!$P$4/'DGL 4'!$B$27)*(1-EXP(-'DGL 4'!$B$27*D973))+ ('DGL 4'!$P$5/'DGL 4'!$B$28)*(1-EXP(-'DGL 4'!$B$28*D973))</f>
        <v>-199608.11550859339</v>
      </c>
      <c r="G973" s="21">
        <f>(F973+Systeme!$C$17)/Systeme!$C$14</f>
        <v>0.19594224570330698</v>
      </c>
      <c r="I973" s="8">
        <f>('DGL 4'!$P$7/'DGL 4'!$B$26)*(1-EXP(-'DGL 4'!$B$26*D973)) + ('DGL 4'!$P$8/'DGL 4'!$B$27)*(1-EXP(-'DGL 4'!$B$27*D973))+ ('DGL 4'!$P$9/'DGL 4'!$B$28)*(1-EXP(-'DGL 4'!$B$28*D973))</f>
        <v>2147.3057176615985</v>
      </c>
      <c r="J973" s="21">
        <f>(I973+Systeme!$K$17)/Systeme!$K$14</f>
        <v>1.0736528588307992</v>
      </c>
      <c r="L973" s="8">
        <f>('DGL 4'!$P$11/'DGL 4'!$B$26)*(1-EXP(-'DGL 4'!$B$26*D973)) + ('DGL 4'!$P$12/'DGL 4'!$B$27)*(1-EXP(-'DGL 4'!$B$27*D973))+ ('DGL 4'!$P$13/'DGL 4'!$B$28)*(1-EXP(-'DGL 4'!$B$28*D973))</f>
        <v>2034.3131488751969</v>
      </c>
      <c r="M973" s="21">
        <f>(L973+Systeme!$S$17)/Systeme!$S$14</f>
        <v>1.0171565744375985</v>
      </c>
      <c r="O973" s="8">
        <f>('DGL 4'!$P$15/'DGL 4'!$B$26)*(1-EXP(-'DGL 4'!$B$26*D973)) + ('DGL 4'!$P$16/'DGL 4'!$B$27)*(1-EXP(-'DGL 4'!$B$27*D973))+ ('DGL 4'!$P$17/'DGL 4'!$B$28)*(1-EXP(-'DGL 4'!$B$28*D973))</f>
        <v>195426.49664205665</v>
      </c>
      <c r="P973" s="21">
        <f>(O973+Systeme!$AA$17)/Systeme!$AA$14</f>
        <v>97.713248321028331</v>
      </c>
    </row>
    <row r="974" spans="1:16" x14ac:dyDescent="0.25">
      <c r="A974" s="4">
        <f t="shared" si="15"/>
        <v>972</v>
      </c>
      <c r="D974" s="19">
        <f>A974*0.001 *Systeme!$G$4</f>
        <v>97.2</v>
      </c>
      <c r="F974" s="8">
        <f>('DGL 4'!$P$3/'DGL 4'!$B$26)*(1-EXP(-'DGL 4'!$B$26*D974)) + ('DGL 4'!$P$4/'DGL 4'!$B$27)*(1-EXP(-'DGL 4'!$B$27*D974))+ ('DGL 4'!$P$5/'DGL 4'!$B$28)*(1-EXP(-'DGL 4'!$B$28*D974))</f>
        <v>-199609.88296056478</v>
      </c>
      <c r="G974" s="21">
        <f>(F974+Systeme!$C$17)/Systeme!$C$14</f>
        <v>0.19505851971761148</v>
      </c>
      <c r="I974" s="8">
        <f>('DGL 4'!$P$7/'DGL 4'!$B$26)*(1-EXP(-'DGL 4'!$B$26*D974)) + ('DGL 4'!$P$8/'DGL 4'!$B$27)*(1-EXP(-'DGL 4'!$B$27*D974))+ ('DGL 4'!$P$9/'DGL 4'!$B$28)*(1-EXP(-'DGL 4'!$B$28*D974))</f>
        <v>2137.7990446801414</v>
      </c>
      <c r="J974" s="21">
        <f>(I974+Systeme!$K$17)/Systeme!$K$14</f>
        <v>1.0688995223400708</v>
      </c>
      <c r="L974" s="8">
        <f>('DGL 4'!$P$11/'DGL 4'!$B$26)*(1-EXP(-'DGL 4'!$B$26*D974)) + ('DGL 4'!$P$12/'DGL 4'!$B$27)*(1-EXP(-'DGL 4'!$B$27*D974))+ ('DGL 4'!$P$13/'DGL 4'!$B$28)*(1-EXP(-'DGL 4'!$B$28*D974))</f>
        <v>2025.3087412247842</v>
      </c>
      <c r="M974" s="21">
        <f>(L974+Systeme!$S$17)/Systeme!$S$14</f>
        <v>1.0126543706123921</v>
      </c>
      <c r="O974" s="8">
        <f>('DGL 4'!$P$15/'DGL 4'!$B$26)*(1-EXP(-'DGL 4'!$B$26*D974)) + ('DGL 4'!$P$16/'DGL 4'!$B$27)*(1-EXP(-'DGL 4'!$B$27*D974))+ ('DGL 4'!$P$17/'DGL 4'!$B$28)*(1-EXP(-'DGL 4'!$B$28*D974))</f>
        <v>195446.77517465985</v>
      </c>
      <c r="P974" s="21">
        <f>(O974+Systeme!$AA$17)/Systeme!$AA$14</f>
        <v>97.723387587329924</v>
      </c>
    </row>
    <row r="975" spans="1:16" x14ac:dyDescent="0.25">
      <c r="A975" s="4">
        <f t="shared" si="15"/>
        <v>973</v>
      </c>
      <c r="D975" s="19">
        <f>A975*0.001 *Systeme!$G$4</f>
        <v>97.3</v>
      </c>
      <c r="F975" s="8">
        <f>('DGL 4'!$P$3/'DGL 4'!$B$26)*(1-EXP(-'DGL 4'!$B$26*D975)) + ('DGL 4'!$P$4/'DGL 4'!$B$27)*(1-EXP(-'DGL 4'!$B$27*D975))+ ('DGL 4'!$P$5/'DGL 4'!$B$28)*(1-EXP(-'DGL 4'!$B$28*D975))</f>
        <v>-199611.64226446406</v>
      </c>
      <c r="G975" s="21">
        <f>(F975+Systeme!$C$17)/Systeme!$C$14</f>
        <v>0.19417886776797241</v>
      </c>
      <c r="I975" s="8">
        <f>('DGL 4'!$P$7/'DGL 4'!$B$26)*(1-EXP(-'DGL 4'!$B$26*D975)) + ('DGL 4'!$P$8/'DGL 4'!$B$27)*(1-EXP(-'DGL 4'!$B$27*D975))+ ('DGL 4'!$P$9/'DGL 4'!$B$28)*(1-EXP(-'DGL 4'!$B$28*D975))</f>
        <v>2128.3343383704487</v>
      </c>
      <c r="J975" s="21">
        <f>(I975+Systeme!$K$17)/Systeme!$K$14</f>
        <v>1.0641671691852244</v>
      </c>
      <c r="L975" s="8">
        <f>('DGL 4'!$P$11/'DGL 4'!$B$26)*(1-EXP(-'DGL 4'!$B$26*D975)) + ('DGL 4'!$P$12/'DGL 4'!$B$27)*(1-EXP(-'DGL 4'!$B$27*D975))+ ('DGL 4'!$P$13/'DGL 4'!$B$28)*(1-EXP(-'DGL 4'!$B$28*D975))</f>
        <v>2016.3440661228087</v>
      </c>
      <c r="M975" s="21">
        <f>(L975+Systeme!$S$17)/Systeme!$S$14</f>
        <v>1.0081720330614043</v>
      </c>
      <c r="O975" s="8">
        <f>('DGL 4'!$P$15/'DGL 4'!$B$26)*(1-EXP(-'DGL 4'!$B$26*D975)) + ('DGL 4'!$P$16/'DGL 4'!$B$27)*(1-EXP(-'DGL 4'!$B$27*D975))+ ('DGL 4'!$P$17/'DGL 4'!$B$28)*(1-EXP(-'DGL 4'!$B$28*D975))</f>
        <v>195466.96385997089</v>
      </c>
      <c r="P975" s="21">
        <f>(O975+Systeme!$AA$17)/Systeme!$AA$14</f>
        <v>97.733481929985444</v>
      </c>
    </row>
    <row r="976" spans="1:16" x14ac:dyDescent="0.25">
      <c r="A976" s="4">
        <f t="shared" si="15"/>
        <v>974</v>
      </c>
      <c r="D976" s="19">
        <f>A976*0.001 *Systeme!$G$4</f>
        <v>97.399999999999991</v>
      </c>
      <c r="F976" s="8">
        <f>('DGL 4'!$P$3/'DGL 4'!$B$26)*(1-EXP(-'DGL 4'!$B$26*D976)) + ('DGL 4'!$P$4/'DGL 4'!$B$27)*(1-EXP(-'DGL 4'!$B$27*D976))+ ('DGL 4'!$P$5/'DGL 4'!$B$28)*(1-EXP(-'DGL 4'!$B$28*D976))</f>
        <v>-199613.3934596999</v>
      </c>
      <c r="G976" s="21">
        <f>(F976+Systeme!$C$17)/Systeme!$C$14</f>
        <v>0.19330327015004878</v>
      </c>
      <c r="I976" s="8">
        <f>('DGL 4'!$P$7/'DGL 4'!$B$26)*(1-EXP(-'DGL 4'!$B$26*D976)) + ('DGL 4'!$P$8/'DGL 4'!$B$27)*(1-EXP(-'DGL 4'!$B$27*D976))+ ('DGL 4'!$P$9/'DGL 4'!$B$28)*(1-EXP(-'DGL 4'!$B$28*D976))</f>
        <v>2118.9114152268157</v>
      </c>
      <c r="J976" s="21">
        <f>(I976+Systeme!$K$17)/Systeme!$K$14</f>
        <v>1.0594557076134079</v>
      </c>
      <c r="L976" s="8">
        <f>('DGL 4'!$P$11/'DGL 4'!$B$26)*(1-EXP(-'DGL 4'!$B$26*D976)) + ('DGL 4'!$P$12/'DGL 4'!$B$27)*(1-EXP(-'DGL 4'!$B$27*D976))+ ('DGL 4'!$P$13/'DGL 4'!$B$28)*(1-EXP(-'DGL 4'!$B$28*D976))</f>
        <v>2007.4189500173961</v>
      </c>
      <c r="M976" s="21">
        <f>(L976+Systeme!$S$17)/Systeme!$S$14</f>
        <v>1.0037094750086981</v>
      </c>
      <c r="O976" s="8">
        <f>('DGL 4'!$P$15/'DGL 4'!$B$26)*(1-EXP(-'DGL 4'!$B$26*D976)) + ('DGL 4'!$P$16/'DGL 4'!$B$27)*(1-EXP(-'DGL 4'!$B$27*D976))+ ('DGL 4'!$P$17/'DGL 4'!$B$28)*(1-EXP(-'DGL 4'!$B$28*D976))</f>
        <v>195487.06309445575</v>
      </c>
      <c r="P976" s="21">
        <f>(O976+Systeme!$AA$17)/Systeme!$AA$14</f>
        <v>97.743531547227875</v>
      </c>
    </row>
    <row r="977" spans="1:16" x14ac:dyDescent="0.25">
      <c r="A977" s="4">
        <f t="shared" si="15"/>
        <v>975</v>
      </c>
      <c r="D977" s="19">
        <f>A977*0.001 *Systeme!$G$4</f>
        <v>97.5</v>
      </c>
      <c r="F977" s="8">
        <f>('DGL 4'!$P$3/'DGL 4'!$B$26)*(1-EXP(-'DGL 4'!$B$26*D977)) + ('DGL 4'!$P$4/'DGL 4'!$B$27)*(1-EXP(-'DGL 4'!$B$27*D977))+ ('DGL 4'!$P$5/'DGL 4'!$B$28)*(1-EXP(-'DGL 4'!$B$28*D977))</f>
        <v>-199615.13658547099</v>
      </c>
      <c r="G977" s="21">
        <f>(F977+Systeme!$C$17)/Systeme!$C$14</f>
        <v>0.19243170726450626</v>
      </c>
      <c r="I977" s="8">
        <f>('DGL 4'!$P$7/'DGL 4'!$B$26)*(1-EXP(-'DGL 4'!$B$26*D977)) + ('DGL 4'!$P$8/'DGL 4'!$B$27)*(1-EXP(-'DGL 4'!$B$27*D977))+ ('DGL 4'!$P$9/'DGL 4'!$B$28)*(1-EXP(-'DGL 4'!$B$28*D977))</f>
        <v>2109.5300925268675</v>
      </c>
      <c r="J977" s="21">
        <f>(I977+Systeme!$K$17)/Systeme!$K$14</f>
        <v>1.0547650462634337</v>
      </c>
      <c r="L977" s="8">
        <f>('DGL 4'!$P$11/'DGL 4'!$B$26)*(1-EXP(-'DGL 4'!$B$26*D977)) + ('DGL 4'!$P$12/'DGL 4'!$B$27)*(1-EXP(-'DGL 4'!$B$27*D977))+ ('DGL 4'!$P$13/'DGL 4'!$B$28)*(1-EXP(-'DGL 4'!$B$28*D977))</f>
        <v>1998.5332200954144</v>
      </c>
      <c r="M977" s="21">
        <f>(L977+Systeme!$S$17)/Systeme!$S$14</f>
        <v>0.99926661004770723</v>
      </c>
      <c r="O977" s="8">
        <f>('DGL 4'!$P$15/'DGL 4'!$B$26)*(1-EXP(-'DGL 4'!$B$26*D977)) + ('DGL 4'!$P$16/'DGL 4'!$B$27)*(1-EXP(-'DGL 4'!$B$27*D977))+ ('DGL 4'!$P$17/'DGL 4'!$B$28)*(1-EXP(-'DGL 4'!$B$28*D977))</f>
        <v>195507.07327284876</v>
      </c>
      <c r="P977" s="21">
        <f>(O977+Systeme!$AA$17)/Systeme!$AA$14</f>
        <v>97.753536636424386</v>
      </c>
    </row>
    <row r="978" spans="1:16" x14ac:dyDescent="0.25">
      <c r="A978" s="4">
        <f t="shared" si="15"/>
        <v>976</v>
      </c>
      <c r="D978" s="19">
        <f>A978*0.001 *Systeme!$G$4</f>
        <v>97.6</v>
      </c>
      <c r="F978" s="8">
        <f>('DGL 4'!$P$3/'DGL 4'!$B$26)*(1-EXP(-'DGL 4'!$B$26*D978)) + ('DGL 4'!$P$4/'DGL 4'!$B$27)*(1-EXP(-'DGL 4'!$B$27*D978))+ ('DGL 4'!$P$5/'DGL 4'!$B$28)*(1-EXP(-'DGL 4'!$B$28*D978))</f>
        <v>-199616.87168076748</v>
      </c>
      <c r="G978" s="21">
        <f>(F978+Systeme!$C$17)/Systeme!$C$14</f>
        <v>0.19156415961626044</v>
      </c>
      <c r="I978" s="8">
        <f>('DGL 4'!$P$7/'DGL 4'!$B$26)*(1-EXP(-'DGL 4'!$B$26*D978)) + ('DGL 4'!$P$8/'DGL 4'!$B$27)*(1-EXP(-'DGL 4'!$B$27*D978))+ ('DGL 4'!$P$9/'DGL 4'!$B$28)*(1-EXP(-'DGL 4'!$B$28*D978))</f>
        <v>2100.190188328299</v>
      </c>
      <c r="J978" s="21">
        <f>(I978+Systeme!$K$17)/Systeme!$K$14</f>
        <v>1.0500950941641496</v>
      </c>
      <c r="L978" s="8">
        <f>('DGL 4'!$P$11/'DGL 4'!$B$26)*(1-EXP(-'DGL 4'!$B$26*D978)) + ('DGL 4'!$P$12/'DGL 4'!$B$27)*(1-EXP(-'DGL 4'!$B$27*D978))+ ('DGL 4'!$P$13/'DGL 4'!$B$28)*(1-EXP(-'DGL 4'!$B$28*D978))</f>
        <v>1989.6867042796512</v>
      </c>
      <c r="M978" s="21">
        <f>(L978+Systeme!$S$17)/Systeme!$S$14</f>
        <v>0.99484335213982555</v>
      </c>
      <c r="O978" s="8">
        <f>('DGL 4'!$P$15/'DGL 4'!$B$26)*(1-EXP(-'DGL 4'!$B$26*D978)) + ('DGL 4'!$P$16/'DGL 4'!$B$27)*(1-EXP(-'DGL 4'!$B$27*D978))+ ('DGL 4'!$P$17/'DGL 4'!$B$28)*(1-EXP(-'DGL 4'!$B$28*D978))</f>
        <v>195526.99478815956</v>
      </c>
      <c r="P978" s="21">
        <f>(O978+Systeme!$AA$17)/Systeme!$AA$14</f>
        <v>97.763497394079778</v>
      </c>
    </row>
    <row r="979" spans="1:16" x14ac:dyDescent="0.25">
      <c r="A979" s="4">
        <f t="shared" si="15"/>
        <v>977</v>
      </c>
      <c r="D979" s="19">
        <f>A979*0.001 *Systeme!$G$4</f>
        <v>97.7</v>
      </c>
      <c r="F979" s="8">
        <f>('DGL 4'!$P$3/'DGL 4'!$B$26)*(1-EXP(-'DGL 4'!$B$26*D979)) + ('DGL 4'!$P$4/'DGL 4'!$B$27)*(1-EXP(-'DGL 4'!$B$27*D979))+ ('DGL 4'!$P$5/'DGL 4'!$B$28)*(1-EXP(-'DGL 4'!$B$28*D979))</f>
        <v>-199618.59878437215</v>
      </c>
      <c r="G979" s="21">
        <f>(F979+Systeme!$C$17)/Systeme!$C$14</f>
        <v>0.19070060781392384</v>
      </c>
      <c r="I979" s="8">
        <f>('DGL 4'!$P$7/'DGL 4'!$B$26)*(1-EXP(-'DGL 4'!$B$26*D979)) + ('DGL 4'!$P$8/'DGL 4'!$B$27)*(1-EXP(-'DGL 4'!$B$27*D979))+ ('DGL 4'!$P$9/'DGL 4'!$B$28)*(1-EXP(-'DGL 4'!$B$28*D979))</f>
        <v>2090.8915214658482</v>
      </c>
      <c r="J979" s="21">
        <f>(I979+Systeme!$K$17)/Systeme!$K$14</f>
        <v>1.0454457607329242</v>
      </c>
      <c r="L979" s="8">
        <f>('DGL 4'!$P$11/'DGL 4'!$B$26)*(1-EXP(-'DGL 4'!$B$26*D979)) + ('DGL 4'!$P$12/'DGL 4'!$B$27)*(1-EXP(-'DGL 4'!$B$27*D979))+ ('DGL 4'!$P$13/'DGL 4'!$B$28)*(1-EXP(-'DGL 4'!$B$28*D979))</f>
        <v>1980.8792312255537</v>
      </c>
      <c r="M979" s="21">
        <f>(L979+Systeme!$S$17)/Systeme!$S$14</f>
        <v>0.99043961561277682</v>
      </c>
      <c r="O979" s="8">
        <f>('DGL 4'!$P$15/'DGL 4'!$B$26)*(1-EXP(-'DGL 4'!$B$26*D979)) + ('DGL 4'!$P$16/'DGL 4'!$B$27)*(1-EXP(-'DGL 4'!$B$27*D979))+ ('DGL 4'!$P$17/'DGL 4'!$B$28)*(1-EXP(-'DGL 4'!$B$28*D979))</f>
        <v>195546.82803168081</v>
      </c>
      <c r="P979" s="21">
        <f>(O979+Systeme!$AA$17)/Systeme!$AA$14</f>
        <v>97.773414015840402</v>
      </c>
    </row>
    <row r="980" spans="1:16" x14ac:dyDescent="0.25">
      <c r="A980" s="4">
        <f t="shared" si="15"/>
        <v>978</v>
      </c>
      <c r="D980" s="19">
        <f>A980*0.001 *Systeme!$G$4</f>
        <v>97.8</v>
      </c>
      <c r="F980" s="8">
        <f>('DGL 4'!$P$3/'DGL 4'!$B$26)*(1-EXP(-'DGL 4'!$B$26*D980)) + ('DGL 4'!$P$4/'DGL 4'!$B$27)*(1-EXP(-'DGL 4'!$B$27*D980))+ ('DGL 4'!$P$5/'DGL 4'!$B$28)*(1-EXP(-'DGL 4'!$B$28*D980))</f>
        <v>-199620.31793486184</v>
      </c>
      <c r="G980" s="21">
        <f>(F980+Systeme!$C$17)/Systeme!$C$14</f>
        <v>0.18984103256907839</v>
      </c>
      <c r="I980" s="8">
        <f>('DGL 4'!$P$7/'DGL 4'!$B$26)*(1-EXP(-'DGL 4'!$B$26*D980)) + ('DGL 4'!$P$8/'DGL 4'!$B$27)*(1-EXP(-'DGL 4'!$B$27*D980))+ ('DGL 4'!$P$9/'DGL 4'!$B$28)*(1-EXP(-'DGL 4'!$B$28*D980))</f>
        <v>2081.6339115480368</v>
      </c>
      <c r="J980" s="21">
        <f>(I980+Systeme!$K$17)/Systeme!$K$14</f>
        <v>1.0408169557740183</v>
      </c>
      <c r="L980" s="8">
        <f>('DGL 4'!$P$11/'DGL 4'!$B$26)*(1-EXP(-'DGL 4'!$B$26*D980)) + ('DGL 4'!$P$12/'DGL 4'!$B$27)*(1-EXP(-'DGL 4'!$B$27*D980))+ ('DGL 4'!$P$13/'DGL 4'!$B$28)*(1-EXP(-'DGL 4'!$B$28*D980))</f>
        <v>1972.110630318668</v>
      </c>
      <c r="M980" s="21">
        <f>(L980+Systeme!$S$17)/Systeme!$S$14</f>
        <v>0.98605531515933398</v>
      </c>
      <c r="O980" s="8">
        <f>('DGL 4'!$P$15/'DGL 4'!$B$26)*(1-EXP(-'DGL 4'!$B$26*D980)) + ('DGL 4'!$P$16/'DGL 4'!$B$27)*(1-EXP(-'DGL 4'!$B$27*D980))+ ('DGL 4'!$P$17/'DGL 4'!$B$28)*(1-EXP(-'DGL 4'!$B$28*D980))</f>
        <v>195566.57339299517</v>
      </c>
      <c r="P980" s="21">
        <f>(O980+Systeme!$AA$17)/Systeme!$AA$14</f>
        <v>97.783286696497584</v>
      </c>
    </row>
    <row r="981" spans="1:16" x14ac:dyDescent="0.25">
      <c r="A981" s="4">
        <f t="shared" si="15"/>
        <v>979</v>
      </c>
      <c r="D981" s="19">
        <f>A981*0.001 *Systeme!$G$4</f>
        <v>97.899999999999991</v>
      </c>
      <c r="F981" s="8">
        <f>('DGL 4'!$P$3/'DGL 4'!$B$26)*(1-EXP(-'DGL 4'!$B$26*D981)) + ('DGL 4'!$P$4/'DGL 4'!$B$27)*(1-EXP(-'DGL 4'!$B$27*D981))+ ('DGL 4'!$P$5/'DGL 4'!$B$28)*(1-EXP(-'DGL 4'!$B$28*D981))</f>
        <v>-199622.02917060853</v>
      </c>
      <c r="G981" s="21">
        <f>(F981+Systeme!$C$17)/Systeme!$C$14</f>
        <v>0.18898541469573685</v>
      </c>
      <c r="I981" s="8">
        <f>('DGL 4'!$P$7/'DGL 4'!$B$26)*(1-EXP(-'DGL 4'!$B$26*D981)) + ('DGL 4'!$P$8/'DGL 4'!$B$27)*(1-EXP(-'DGL 4'!$B$27*D981))+ ('DGL 4'!$P$9/'DGL 4'!$B$28)*(1-EXP(-'DGL 4'!$B$28*D981))</f>
        <v>2072.4171789542306</v>
      </c>
      <c r="J981" s="21">
        <f>(I981+Systeme!$K$17)/Systeme!$K$14</f>
        <v>1.0362085894771154</v>
      </c>
      <c r="L981" s="8">
        <f>('DGL 4'!$P$11/'DGL 4'!$B$26)*(1-EXP(-'DGL 4'!$B$26*D981)) + ('DGL 4'!$P$12/'DGL 4'!$B$27)*(1-EXP(-'DGL 4'!$B$27*D981))+ ('DGL 4'!$P$13/'DGL 4'!$B$28)*(1-EXP(-'DGL 4'!$B$28*D981))</f>
        <v>1963.3807316714956</v>
      </c>
      <c r="M981" s="21">
        <f>(L981+Systeme!$S$17)/Systeme!$S$14</f>
        <v>0.98169036583574776</v>
      </c>
      <c r="O981" s="8">
        <f>('DGL 4'!$P$15/'DGL 4'!$B$26)*(1-EXP(-'DGL 4'!$B$26*D981)) + ('DGL 4'!$P$16/'DGL 4'!$B$27)*(1-EXP(-'DGL 4'!$B$27*D981))+ ('DGL 4'!$P$17/'DGL 4'!$B$28)*(1-EXP(-'DGL 4'!$B$28*D981))</f>
        <v>195586.23125998289</v>
      </c>
      <c r="P981" s="21">
        <f>(O981+Systeme!$AA$17)/Systeme!$AA$14</f>
        <v>97.793115629991448</v>
      </c>
    </row>
    <row r="982" spans="1:16" x14ac:dyDescent="0.25">
      <c r="A982" s="4">
        <f t="shared" si="15"/>
        <v>980</v>
      </c>
      <c r="D982" s="19">
        <f>A982*0.001 *Systeme!$G$4</f>
        <v>98</v>
      </c>
      <c r="F982" s="8">
        <f>('DGL 4'!$P$3/'DGL 4'!$B$26)*(1-EXP(-'DGL 4'!$B$26*D982)) + ('DGL 4'!$P$4/'DGL 4'!$B$27)*(1-EXP(-'DGL 4'!$B$27*D982))+ ('DGL 4'!$P$5/'DGL 4'!$B$28)*(1-EXP(-'DGL 4'!$B$28*D982))</f>
        <v>-199623.73252978083</v>
      </c>
      <c r="G982" s="21">
        <f>(F982+Systeme!$C$17)/Systeme!$C$14</f>
        <v>0.18813373510958628</v>
      </c>
      <c r="I982" s="8">
        <f>('DGL 4'!$P$7/'DGL 4'!$B$26)*(1-EXP(-'DGL 4'!$B$26*D982)) + ('DGL 4'!$P$8/'DGL 4'!$B$27)*(1-EXP(-'DGL 4'!$B$27*D982))+ ('DGL 4'!$P$9/'DGL 4'!$B$28)*(1-EXP(-'DGL 4'!$B$28*D982))</f>
        <v>2063.2411448313796</v>
      </c>
      <c r="J982" s="21">
        <f>(I982+Systeme!$K$17)/Systeme!$K$14</f>
        <v>1.0316205724156897</v>
      </c>
      <c r="L982" s="8">
        <f>('DGL 4'!$P$11/'DGL 4'!$B$26)*(1-EXP(-'DGL 4'!$B$26*D982)) + ('DGL 4'!$P$12/'DGL 4'!$B$27)*(1-EXP(-'DGL 4'!$B$27*D982))+ ('DGL 4'!$P$13/'DGL 4'!$B$28)*(1-EXP(-'DGL 4'!$B$28*D982))</f>
        <v>1954.6893661206705</v>
      </c>
      <c r="M982" s="21">
        <f>(L982+Systeme!$S$17)/Systeme!$S$14</f>
        <v>0.97734468306033517</v>
      </c>
      <c r="O982" s="8">
        <f>('DGL 4'!$P$15/'DGL 4'!$B$26)*(1-EXP(-'DGL 4'!$B$26*D982)) + ('DGL 4'!$P$16/'DGL 4'!$B$27)*(1-EXP(-'DGL 4'!$B$27*D982))+ ('DGL 4'!$P$17/'DGL 4'!$B$28)*(1-EXP(-'DGL 4'!$B$28*D982))</f>
        <v>195605.80201882884</v>
      </c>
      <c r="P982" s="21">
        <f>(O982+Systeme!$AA$17)/Systeme!$AA$14</f>
        <v>97.802901009414413</v>
      </c>
    </row>
    <row r="983" spans="1:16" x14ac:dyDescent="0.25">
      <c r="A983" s="4">
        <f t="shared" si="15"/>
        <v>981</v>
      </c>
      <c r="D983" s="19">
        <f>A983*0.001 *Systeme!$G$4</f>
        <v>98.1</v>
      </c>
      <c r="F983" s="8">
        <f>('DGL 4'!$P$3/'DGL 4'!$B$26)*(1-EXP(-'DGL 4'!$B$26*D983)) + ('DGL 4'!$P$4/'DGL 4'!$B$27)*(1-EXP(-'DGL 4'!$B$27*D983))+ ('DGL 4'!$P$5/'DGL 4'!$B$28)*(1-EXP(-'DGL 4'!$B$28*D983))</f>
        <v>-199625.42805034513</v>
      </c>
      <c r="G983" s="21">
        <f>(F983+Systeme!$C$17)/Systeme!$C$14</f>
        <v>0.18728597482743498</v>
      </c>
      <c r="I983" s="8">
        <f>('DGL 4'!$P$7/'DGL 4'!$B$26)*(1-EXP(-'DGL 4'!$B$26*D983)) + ('DGL 4'!$P$8/'DGL 4'!$B$27)*(1-EXP(-'DGL 4'!$B$27*D983))+ ('DGL 4'!$P$9/'DGL 4'!$B$28)*(1-EXP(-'DGL 4'!$B$28*D983))</f>
        <v>2054.1056310911081</v>
      </c>
      <c r="J983" s="21">
        <f>(I983+Systeme!$K$17)/Systeme!$K$14</f>
        <v>1.0270528155455541</v>
      </c>
      <c r="L983" s="8">
        <f>('DGL 4'!$P$11/'DGL 4'!$B$26)*(1-EXP(-'DGL 4'!$B$26*D983)) + ('DGL 4'!$P$12/'DGL 4'!$B$27)*(1-EXP(-'DGL 4'!$B$27*D983))+ ('DGL 4'!$P$13/'DGL 4'!$B$28)*(1-EXP(-'DGL 4'!$B$28*D983))</f>
        <v>1946.036365224194</v>
      </c>
      <c r="M983" s="21">
        <f>(L983+Systeme!$S$17)/Systeme!$S$14</f>
        <v>0.97301818261209705</v>
      </c>
      <c r="O983" s="8">
        <f>('DGL 4'!$P$15/'DGL 4'!$B$26)*(1-EXP(-'DGL 4'!$B$26*D983)) + ('DGL 4'!$P$16/'DGL 4'!$B$27)*(1-EXP(-'DGL 4'!$B$27*D983))+ ('DGL 4'!$P$17/'DGL 4'!$B$28)*(1-EXP(-'DGL 4'!$B$28*D983))</f>
        <v>195625.28605402986</v>
      </c>
      <c r="P983" s="21">
        <f>(O983+Systeme!$AA$17)/Systeme!$AA$14</f>
        <v>97.812643027014929</v>
      </c>
    </row>
    <row r="984" spans="1:16" x14ac:dyDescent="0.25">
      <c r="A984" s="4">
        <f t="shared" si="15"/>
        <v>982</v>
      </c>
      <c r="D984" s="19">
        <f>A984*0.001 *Systeme!$G$4</f>
        <v>98.2</v>
      </c>
      <c r="F984" s="8">
        <f>('DGL 4'!$P$3/'DGL 4'!$B$26)*(1-EXP(-'DGL 4'!$B$26*D984)) + ('DGL 4'!$P$4/'DGL 4'!$B$27)*(1-EXP(-'DGL 4'!$B$27*D984))+ ('DGL 4'!$P$5/'DGL 4'!$B$28)*(1-EXP(-'DGL 4'!$B$28*D984))</f>
        <v>-199627.11577006686</v>
      </c>
      <c r="G984" s="21">
        <f>(F984+Systeme!$C$17)/Systeme!$C$14</f>
        <v>0.18644211496657226</v>
      </c>
      <c r="I984" s="8">
        <f>('DGL 4'!$P$7/'DGL 4'!$B$26)*(1-EXP(-'DGL 4'!$B$26*D984)) + ('DGL 4'!$P$8/'DGL 4'!$B$27)*(1-EXP(-'DGL 4'!$B$27*D984))+ ('DGL 4'!$P$9/'DGL 4'!$B$28)*(1-EXP(-'DGL 4'!$B$28*D984))</f>
        <v>2045.0104604065709</v>
      </c>
      <c r="J984" s="21">
        <f>(I984+Systeme!$K$17)/Systeme!$K$14</f>
        <v>1.0225052302032855</v>
      </c>
      <c r="L984" s="8">
        <f>('DGL 4'!$P$11/'DGL 4'!$B$26)*(1-EXP(-'DGL 4'!$B$26*D984)) + ('DGL 4'!$P$12/'DGL 4'!$B$27)*(1-EXP(-'DGL 4'!$B$27*D984))+ ('DGL 4'!$P$13/'DGL 4'!$B$28)*(1-EXP(-'DGL 4'!$B$28*D984))</f>
        <v>1937.4215612583503</v>
      </c>
      <c r="M984" s="21">
        <f>(L984+Systeme!$S$17)/Systeme!$S$14</f>
        <v>0.96871078062917515</v>
      </c>
      <c r="O984" s="8">
        <f>('DGL 4'!$P$15/'DGL 4'!$B$26)*(1-EXP(-'DGL 4'!$B$26*D984)) + ('DGL 4'!$P$16/'DGL 4'!$B$27)*(1-EXP(-'DGL 4'!$B$27*D984))+ ('DGL 4'!$P$17/'DGL 4'!$B$28)*(1-EXP(-'DGL 4'!$B$28*D984))</f>
        <v>195644.68374840199</v>
      </c>
      <c r="P984" s="21">
        <f>(O984+Systeme!$AA$17)/Systeme!$AA$14</f>
        <v>97.822341874201001</v>
      </c>
    </row>
    <row r="985" spans="1:16" x14ac:dyDescent="0.25">
      <c r="A985" s="4">
        <f t="shared" si="15"/>
        <v>983</v>
      </c>
      <c r="D985" s="19">
        <f>A985*0.001 *Systeme!$G$4</f>
        <v>98.3</v>
      </c>
      <c r="F985" s="8">
        <f>('DGL 4'!$P$3/'DGL 4'!$B$26)*(1-EXP(-'DGL 4'!$B$26*D985)) + ('DGL 4'!$P$4/'DGL 4'!$B$27)*(1-EXP(-'DGL 4'!$B$27*D985))+ ('DGL 4'!$P$5/'DGL 4'!$B$28)*(1-EXP(-'DGL 4'!$B$28*D985))</f>
        <v>-199628.79572651171</v>
      </c>
      <c r="G985" s="21">
        <f>(F985+Systeme!$C$17)/Systeme!$C$14</f>
        <v>0.18560213674414264</v>
      </c>
      <c r="I985" s="8">
        <f>('DGL 4'!$P$7/'DGL 4'!$B$26)*(1-EXP(-'DGL 4'!$B$26*D985)) + ('DGL 4'!$P$8/'DGL 4'!$B$27)*(1-EXP(-'DGL 4'!$B$27*D985))+ ('DGL 4'!$P$9/'DGL 4'!$B$28)*(1-EXP(-'DGL 4'!$B$28*D985))</f>
        <v>2035.9554562092817</v>
      </c>
      <c r="J985" s="21">
        <f>(I985+Systeme!$K$17)/Systeme!$K$14</f>
        <v>1.0179777281046409</v>
      </c>
      <c r="L985" s="8">
        <f>('DGL 4'!$P$11/'DGL 4'!$B$26)*(1-EXP(-'DGL 4'!$B$26*D985)) + ('DGL 4'!$P$12/'DGL 4'!$B$27)*(1-EXP(-'DGL 4'!$B$27*D985))+ ('DGL 4'!$P$13/'DGL 4'!$B$28)*(1-EXP(-'DGL 4'!$B$28*D985))</f>
        <v>1928.8447872150282</v>
      </c>
      <c r="M985" s="21">
        <f>(L985+Systeme!$S$17)/Systeme!$S$14</f>
        <v>0.96442239360751414</v>
      </c>
      <c r="O985" s="8">
        <f>('DGL 4'!$P$15/'DGL 4'!$B$26)*(1-EXP(-'DGL 4'!$B$26*D985)) + ('DGL 4'!$P$16/'DGL 4'!$B$27)*(1-EXP(-'DGL 4'!$B$27*D985))+ ('DGL 4'!$P$17/'DGL 4'!$B$28)*(1-EXP(-'DGL 4'!$B$28*D985))</f>
        <v>195663.99548308749</v>
      </c>
      <c r="P985" s="21">
        <f>(O985+Systeme!$AA$17)/Systeme!$AA$14</f>
        <v>97.831997741543745</v>
      </c>
    </row>
    <row r="986" spans="1:16" x14ac:dyDescent="0.25">
      <c r="A986" s="4">
        <f t="shared" si="15"/>
        <v>984</v>
      </c>
      <c r="D986" s="19">
        <f>A986*0.001 *Systeme!$G$4</f>
        <v>98.4</v>
      </c>
      <c r="F986" s="8">
        <f>('DGL 4'!$P$3/'DGL 4'!$B$26)*(1-EXP(-'DGL 4'!$B$26*D986)) + ('DGL 4'!$P$4/'DGL 4'!$B$27)*(1-EXP(-'DGL 4'!$B$27*D986))+ ('DGL 4'!$P$5/'DGL 4'!$B$28)*(1-EXP(-'DGL 4'!$B$28*D986))</f>
        <v>-199630.46795704699</v>
      </c>
      <c r="G986" s="21">
        <f>(F986+Systeme!$C$17)/Systeme!$C$14</f>
        <v>0.18476602147650556</v>
      </c>
      <c r="I986" s="8">
        <f>('DGL 4'!$P$7/'DGL 4'!$B$26)*(1-EXP(-'DGL 4'!$B$26*D986)) + ('DGL 4'!$P$8/'DGL 4'!$B$27)*(1-EXP(-'DGL 4'!$B$27*D986))+ ('DGL 4'!$P$9/'DGL 4'!$B$28)*(1-EXP(-'DGL 4'!$B$28*D986))</f>
        <v>2026.9404426863184</v>
      </c>
      <c r="J986" s="21">
        <f>(I986+Systeme!$K$17)/Systeme!$K$14</f>
        <v>1.0134702213431592</v>
      </c>
      <c r="L986" s="8">
        <f>('DGL 4'!$P$11/'DGL 4'!$B$26)*(1-EXP(-'DGL 4'!$B$26*D986)) + ('DGL 4'!$P$12/'DGL 4'!$B$27)*(1-EXP(-'DGL 4'!$B$27*D986))+ ('DGL 4'!$P$13/'DGL 4'!$B$28)*(1-EXP(-'DGL 4'!$B$28*D986))</f>
        <v>1920.305876798695</v>
      </c>
      <c r="M986" s="21">
        <f>(L986+Systeme!$S$17)/Systeme!$S$14</f>
        <v>0.96015293839934746</v>
      </c>
      <c r="O986" s="8">
        <f>('DGL 4'!$P$15/'DGL 4'!$B$26)*(1-EXP(-'DGL 4'!$B$26*D986)) + ('DGL 4'!$P$16/'DGL 4'!$B$27)*(1-EXP(-'DGL 4'!$B$27*D986))+ ('DGL 4'!$P$17/'DGL 4'!$B$28)*(1-EXP(-'DGL 4'!$B$28*D986))</f>
        <v>195683.22163756203</v>
      </c>
      <c r="P986" s="21">
        <f>(O986+Systeme!$AA$17)/Systeme!$AA$14</f>
        <v>97.841610818781021</v>
      </c>
    </row>
    <row r="987" spans="1:16" x14ac:dyDescent="0.25">
      <c r="A987" s="4">
        <f t="shared" si="15"/>
        <v>985</v>
      </c>
      <c r="D987" s="19">
        <f>A987*0.001 *Systeme!$G$4</f>
        <v>98.5</v>
      </c>
      <c r="F987" s="8">
        <f>('DGL 4'!$P$3/'DGL 4'!$B$26)*(1-EXP(-'DGL 4'!$B$26*D987)) + ('DGL 4'!$P$4/'DGL 4'!$B$27)*(1-EXP(-'DGL 4'!$B$27*D987))+ ('DGL 4'!$P$5/'DGL 4'!$B$28)*(1-EXP(-'DGL 4'!$B$28*D987))</f>
        <v>-199632.13249884263</v>
      </c>
      <c r="G987" s="21">
        <f>(F987+Systeme!$C$17)/Systeme!$C$14</f>
        <v>0.18393375057868253</v>
      </c>
      <c r="I987" s="8">
        <f>('DGL 4'!$P$7/'DGL 4'!$B$26)*(1-EXP(-'DGL 4'!$B$26*D987)) + ('DGL 4'!$P$8/'DGL 4'!$B$27)*(1-EXP(-'DGL 4'!$B$27*D987))+ ('DGL 4'!$P$9/'DGL 4'!$B$28)*(1-EXP(-'DGL 4'!$B$28*D987))</f>
        <v>2017.9652447769768</v>
      </c>
      <c r="J987" s="21">
        <f>(I987+Systeme!$K$17)/Systeme!$K$14</f>
        <v>1.0089826223884883</v>
      </c>
      <c r="L987" s="8">
        <f>('DGL 4'!$P$11/'DGL 4'!$B$26)*(1-EXP(-'DGL 4'!$B$26*D987)) + ('DGL 4'!$P$12/'DGL 4'!$B$27)*(1-EXP(-'DGL 4'!$B$27*D987))+ ('DGL 4'!$P$13/'DGL 4'!$B$28)*(1-EXP(-'DGL 4'!$B$28*D987))</f>
        <v>1911.8046644236892</v>
      </c>
      <c r="M987" s="21">
        <f>(L987+Systeme!$S$17)/Systeme!$S$14</f>
        <v>0.95590233221184462</v>
      </c>
      <c r="O987" s="8">
        <f>('DGL 4'!$P$15/'DGL 4'!$B$26)*(1-EXP(-'DGL 4'!$B$26*D987)) + ('DGL 4'!$P$16/'DGL 4'!$B$27)*(1-EXP(-'DGL 4'!$B$27*D987))+ ('DGL 4'!$P$17/'DGL 4'!$B$28)*(1-EXP(-'DGL 4'!$B$28*D987))</f>
        <v>195702.36258964203</v>
      </c>
      <c r="P987" s="21">
        <f>(O987+Systeme!$AA$17)/Systeme!$AA$14</f>
        <v>97.851181294821018</v>
      </c>
    </row>
    <row r="988" spans="1:16" x14ac:dyDescent="0.25">
      <c r="A988" s="4">
        <f t="shared" si="15"/>
        <v>986</v>
      </c>
      <c r="D988" s="19">
        <f>A988*0.001 *Systeme!$G$4</f>
        <v>98.6</v>
      </c>
      <c r="F988" s="8">
        <f>('DGL 4'!$P$3/'DGL 4'!$B$26)*(1-EXP(-'DGL 4'!$B$26*D988)) + ('DGL 4'!$P$4/'DGL 4'!$B$27)*(1-EXP(-'DGL 4'!$B$27*D988))+ ('DGL 4'!$P$5/'DGL 4'!$B$28)*(1-EXP(-'DGL 4'!$B$28*D988))</f>
        <v>-199633.78938887268</v>
      </c>
      <c r="G988" s="21">
        <f>(F988+Systeme!$C$17)/Systeme!$C$14</f>
        <v>0.18310530556365848</v>
      </c>
      <c r="I988" s="8">
        <f>('DGL 4'!$P$7/'DGL 4'!$B$26)*(1-EXP(-'DGL 4'!$B$26*D988)) + ('DGL 4'!$P$8/'DGL 4'!$B$27)*(1-EXP(-'DGL 4'!$B$27*D988))+ ('DGL 4'!$P$9/'DGL 4'!$B$28)*(1-EXP(-'DGL 4'!$B$28*D988))</f>
        <v>2009.0296881700633</v>
      </c>
      <c r="J988" s="21">
        <f>(I988+Systeme!$K$17)/Systeme!$K$14</f>
        <v>1.0045148440850316</v>
      </c>
      <c r="L988" s="8">
        <f>('DGL 4'!$P$11/'DGL 4'!$B$26)*(1-EXP(-'DGL 4'!$B$26*D988)) + ('DGL 4'!$P$12/'DGL 4'!$B$27)*(1-EXP(-'DGL 4'!$B$27*D988))+ ('DGL 4'!$P$13/'DGL 4'!$B$28)*(1-EXP(-'DGL 4'!$B$28*D988))</f>
        <v>1903.3409852113982</v>
      </c>
      <c r="M988" s="21">
        <f>(L988+Systeme!$S$17)/Systeme!$S$14</f>
        <v>0.95167049260569914</v>
      </c>
      <c r="O988" s="8">
        <f>('DGL 4'!$P$15/'DGL 4'!$B$26)*(1-EXP(-'DGL 4'!$B$26*D988)) + ('DGL 4'!$P$16/'DGL 4'!$B$27)*(1-EXP(-'DGL 4'!$B$27*D988))+ ('DGL 4'!$P$17/'DGL 4'!$B$28)*(1-EXP(-'DGL 4'!$B$28*D988))</f>
        <v>195721.41871549131</v>
      </c>
      <c r="P988" s="21">
        <f>(O988+Systeme!$AA$17)/Systeme!$AA$14</f>
        <v>97.860709357745648</v>
      </c>
    </row>
    <row r="989" spans="1:16" x14ac:dyDescent="0.25">
      <c r="A989" s="4">
        <f t="shared" si="15"/>
        <v>987</v>
      </c>
      <c r="D989" s="19">
        <f>A989*0.001 *Systeme!$G$4</f>
        <v>98.7</v>
      </c>
      <c r="F989" s="8">
        <f>('DGL 4'!$P$3/'DGL 4'!$B$26)*(1-EXP(-'DGL 4'!$B$26*D989)) + ('DGL 4'!$P$4/'DGL 4'!$B$27)*(1-EXP(-'DGL 4'!$B$27*D989))+ ('DGL 4'!$P$5/'DGL 4'!$B$28)*(1-EXP(-'DGL 4'!$B$28*D989))</f>
        <v>-199635.43866391623</v>
      </c>
      <c r="G989" s="21">
        <f>(F989+Systeme!$C$17)/Systeme!$C$14</f>
        <v>0.18228066804188711</v>
      </c>
      <c r="I989" s="8">
        <f>('DGL 4'!$P$7/'DGL 4'!$B$26)*(1-EXP(-'DGL 4'!$B$26*D989)) + ('DGL 4'!$P$8/'DGL 4'!$B$27)*(1-EXP(-'DGL 4'!$B$27*D989))+ ('DGL 4'!$P$9/'DGL 4'!$B$28)*(1-EXP(-'DGL 4'!$B$28*D989))</f>
        <v>2000.1335993005487</v>
      </c>
      <c r="J989" s="21">
        <f>(I989+Systeme!$K$17)/Systeme!$K$14</f>
        <v>1.0000667996502743</v>
      </c>
      <c r="L989" s="8">
        <f>('DGL 4'!$P$11/'DGL 4'!$B$26)*(1-EXP(-'DGL 4'!$B$26*D989)) + ('DGL 4'!$P$12/'DGL 4'!$B$27)*(1-EXP(-'DGL 4'!$B$27*D989))+ ('DGL 4'!$P$13/'DGL 4'!$B$28)*(1-EXP(-'DGL 4'!$B$28*D989))</f>
        <v>1894.9146749872016</v>
      </c>
      <c r="M989" s="21">
        <f>(L989+Systeme!$S$17)/Systeme!$S$14</f>
        <v>0.94745733749360084</v>
      </c>
      <c r="O989" s="8">
        <f>('DGL 4'!$P$15/'DGL 4'!$B$26)*(1-EXP(-'DGL 4'!$B$26*D989)) + ('DGL 4'!$P$16/'DGL 4'!$B$27)*(1-EXP(-'DGL 4'!$B$27*D989))+ ('DGL 4'!$P$17/'DGL 4'!$B$28)*(1-EXP(-'DGL 4'!$B$28*D989))</f>
        <v>195740.3903896285</v>
      </c>
      <c r="P989" s="21">
        <f>(O989+Systeme!$AA$17)/Systeme!$AA$14</f>
        <v>97.870195194814258</v>
      </c>
    </row>
    <row r="990" spans="1:16" x14ac:dyDescent="0.25">
      <c r="A990" s="4">
        <f t="shared" si="15"/>
        <v>988</v>
      </c>
      <c r="D990" s="19">
        <f>A990*0.001 *Systeme!$G$4</f>
        <v>98.8</v>
      </c>
      <c r="F990" s="8">
        <f>('DGL 4'!$P$3/'DGL 4'!$B$26)*(1-EXP(-'DGL 4'!$B$26*D990)) + ('DGL 4'!$P$4/'DGL 4'!$B$27)*(1-EXP(-'DGL 4'!$B$27*D990))+ ('DGL 4'!$P$5/'DGL 4'!$B$28)*(1-EXP(-'DGL 4'!$B$28*D990))</f>
        <v>-199637.08036055876</v>
      </c>
      <c r="G990" s="21">
        <f>(F990+Systeme!$C$17)/Systeme!$C$14</f>
        <v>0.18145981972062145</v>
      </c>
      <c r="I990" s="8">
        <f>('DGL 4'!$P$7/'DGL 4'!$B$26)*(1-EXP(-'DGL 4'!$B$26*D990)) + ('DGL 4'!$P$8/'DGL 4'!$B$27)*(1-EXP(-'DGL 4'!$B$27*D990))+ ('DGL 4'!$P$9/'DGL 4'!$B$28)*(1-EXP(-'DGL 4'!$B$28*D990))</f>
        <v>1991.2768053468026</v>
      </c>
      <c r="J990" s="21">
        <f>(I990+Systeme!$K$17)/Systeme!$K$14</f>
        <v>0.99563840267340131</v>
      </c>
      <c r="L990" s="8">
        <f>('DGL 4'!$P$11/'DGL 4'!$B$26)*(1-EXP(-'DGL 4'!$B$26*D990)) + ('DGL 4'!$P$12/'DGL 4'!$B$27)*(1-EXP(-'DGL 4'!$B$27*D990))+ ('DGL 4'!$P$13/'DGL 4'!$B$28)*(1-EXP(-'DGL 4'!$B$28*D990))</f>
        <v>1886.5255702779396</v>
      </c>
      <c r="M990" s="21">
        <f>(L990+Systeme!$S$17)/Systeme!$S$14</f>
        <v>0.94326278513896977</v>
      </c>
      <c r="O990" s="8">
        <f>('DGL 4'!$P$15/'DGL 4'!$B$26)*(1-EXP(-'DGL 4'!$B$26*D990)) + ('DGL 4'!$P$16/'DGL 4'!$B$27)*(1-EXP(-'DGL 4'!$B$27*D990))+ ('DGL 4'!$P$17/'DGL 4'!$B$28)*(1-EXP(-'DGL 4'!$B$28*D990))</f>
        <v>195759.27798493407</v>
      </c>
      <c r="P990" s="21">
        <f>(O990+Systeme!$AA$17)/Systeme!$AA$14</f>
        <v>97.879638992467036</v>
      </c>
    </row>
    <row r="991" spans="1:16" x14ac:dyDescent="0.25">
      <c r="A991" s="4">
        <f t="shared" si="15"/>
        <v>989</v>
      </c>
      <c r="D991" s="19">
        <f>A991*0.001 *Systeme!$G$4</f>
        <v>98.9</v>
      </c>
      <c r="F991" s="8">
        <f>('DGL 4'!$P$3/'DGL 4'!$B$26)*(1-EXP(-'DGL 4'!$B$26*D991)) + ('DGL 4'!$P$4/'DGL 4'!$B$27)*(1-EXP(-'DGL 4'!$B$27*D991))+ ('DGL 4'!$P$5/'DGL 4'!$B$28)*(1-EXP(-'DGL 4'!$B$28*D991))</f>
        <v>-199638.71451519339</v>
      </c>
      <c r="G991" s="21">
        <f>(F991+Systeme!$C$17)/Systeme!$C$14</f>
        <v>0.18064274240330269</v>
      </c>
      <c r="I991" s="8">
        <f>('DGL 4'!$P$7/'DGL 4'!$B$26)*(1-EXP(-'DGL 4'!$B$26*D991)) + ('DGL 4'!$P$8/'DGL 4'!$B$27)*(1-EXP(-'DGL 4'!$B$27*D991))+ ('DGL 4'!$P$9/'DGL 4'!$B$28)*(1-EXP(-'DGL 4'!$B$28*D991))</f>
        <v>1982.459134227538</v>
      </c>
      <c r="J991" s="21">
        <f>(I991+Systeme!$K$17)/Systeme!$K$14</f>
        <v>0.99122956711376897</v>
      </c>
      <c r="L991" s="8">
        <f>('DGL 4'!$P$11/'DGL 4'!$B$26)*(1-EXP(-'DGL 4'!$B$26*D991)) + ('DGL 4'!$P$12/'DGL 4'!$B$27)*(1-EXP(-'DGL 4'!$B$27*D991))+ ('DGL 4'!$P$13/'DGL 4'!$B$28)*(1-EXP(-'DGL 4'!$B$28*D991))</f>
        <v>1878.1735083089152</v>
      </c>
      <c r="M991" s="21">
        <f>(L991+Systeme!$S$17)/Systeme!$S$14</f>
        <v>0.93908675415445764</v>
      </c>
      <c r="O991" s="8">
        <f>('DGL 4'!$P$15/'DGL 4'!$B$26)*(1-EXP(-'DGL 4'!$B$26*D991)) + ('DGL 4'!$P$16/'DGL 4'!$B$27)*(1-EXP(-'DGL 4'!$B$27*D991))+ ('DGL 4'!$P$17/'DGL 4'!$B$28)*(1-EXP(-'DGL 4'!$B$28*D991))</f>
        <v>195778.081872657</v>
      </c>
      <c r="P991" s="21">
        <f>(O991+Systeme!$AA$17)/Systeme!$AA$14</f>
        <v>97.889040936328499</v>
      </c>
    </row>
    <row r="992" spans="1:16" x14ac:dyDescent="0.25">
      <c r="A992" s="4">
        <f t="shared" si="15"/>
        <v>990</v>
      </c>
      <c r="D992" s="19">
        <f>A992*0.001 *Systeme!$G$4</f>
        <v>99</v>
      </c>
      <c r="F992" s="8">
        <f>('DGL 4'!$P$3/'DGL 4'!$B$26)*(1-EXP(-'DGL 4'!$B$26*D992)) + ('DGL 4'!$P$4/'DGL 4'!$B$27)*(1-EXP(-'DGL 4'!$B$27*D992))+ ('DGL 4'!$P$5/'DGL 4'!$B$28)*(1-EXP(-'DGL 4'!$B$28*D992))</f>
        <v>-199640.34116402196</v>
      </c>
      <c r="G992" s="21">
        <f>(F992+Systeme!$C$17)/Systeme!$C$14</f>
        <v>0.17982941798902174</v>
      </c>
      <c r="I992" s="8">
        <f>('DGL 4'!$P$7/'DGL 4'!$B$26)*(1-EXP(-'DGL 4'!$B$26*D992)) + ('DGL 4'!$P$8/'DGL 4'!$B$27)*(1-EXP(-'DGL 4'!$B$27*D992))+ ('DGL 4'!$P$9/'DGL 4'!$B$28)*(1-EXP(-'DGL 4'!$B$28*D992))</f>
        <v>1973.680414598668</v>
      </c>
      <c r="J992" s="21">
        <f>(I992+Systeme!$K$17)/Systeme!$K$14</f>
        <v>0.98684020729933397</v>
      </c>
      <c r="L992" s="8">
        <f>('DGL 4'!$P$11/'DGL 4'!$B$26)*(1-EXP(-'DGL 4'!$B$26*D992)) + ('DGL 4'!$P$12/'DGL 4'!$B$27)*(1-EXP(-'DGL 4'!$B$27*D992))+ ('DGL 4'!$P$13/'DGL 4'!$B$28)*(1-EXP(-'DGL 4'!$B$28*D992))</f>
        <v>1869.8583270012168</v>
      </c>
      <c r="M992" s="21">
        <f>(L992+Systeme!$S$17)/Systeme!$S$14</f>
        <v>0.9349291635006084</v>
      </c>
      <c r="O992" s="8">
        <f>('DGL 4'!$P$15/'DGL 4'!$B$26)*(1-EXP(-'DGL 4'!$B$26*D992)) + ('DGL 4'!$P$16/'DGL 4'!$B$27)*(1-EXP(-'DGL 4'!$B$27*D992))+ ('DGL 4'!$P$17/'DGL 4'!$B$28)*(1-EXP(-'DGL 4'!$B$28*D992))</f>
        <v>195796.80242242213</v>
      </c>
      <c r="P992" s="21">
        <f>(O992+Systeme!$AA$17)/Systeme!$AA$14</f>
        <v>97.898401211211066</v>
      </c>
    </row>
    <row r="993" spans="1:16" x14ac:dyDescent="0.25">
      <c r="A993" s="4">
        <f t="shared" si="15"/>
        <v>991</v>
      </c>
      <c r="D993" s="19">
        <f>A993*0.001 *Systeme!$G$4</f>
        <v>99.1</v>
      </c>
      <c r="F993" s="8">
        <f>('DGL 4'!$P$3/'DGL 4'!$B$26)*(1-EXP(-'DGL 4'!$B$26*D993)) + ('DGL 4'!$P$4/'DGL 4'!$B$27)*(1-EXP(-'DGL 4'!$B$27*D993))+ ('DGL 4'!$P$5/'DGL 4'!$B$28)*(1-EXP(-'DGL 4'!$B$28*D993))</f>
        <v>-199641.96034305613</v>
      </c>
      <c r="G993" s="21">
        <f>(F993+Systeme!$C$17)/Systeme!$C$14</f>
        <v>0.1790198284719372</v>
      </c>
      <c r="I993" s="8">
        <f>('DGL 4'!$P$7/'DGL 4'!$B$26)*(1-EXP(-'DGL 4'!$B$26*D993)) + ('DGL 4'!$P$8/'DGL 4'!$B$27)*(1-EXP(-'DGL 4'!$B$27*D993))+ ('DGL 4'!$P$9/'DGL 4'!$B$28)*(1-EXP(-'DGL 4'!$B$28*D993))</f>
        <v>1964.9404758505989</v>
      </c>
      <c r="J993" s="21">
        <f>(I993+Systeme!$K$17)/Systeme!$K$14</f>
        <v>0.98247023792529942</v>
      </c>
      <c r="L993" s="8">
        <f>('DGL 4'!$P$11/'DGL 4'!$B$26)*(1-EXP(-'DGL 4'!$B$26*D993)) + ('DGL 4'!$P$12/'DGL 4'!$B$27)*(1-EXP(-'DGL 4'!$B$27*D993))+ ('DGL 4'!$P$13/'DGL 4'!$B$28)*(1-EXP(-'DGL 4'!$B$28*D993))</f>
        <v>1861.5798649687495</v>
      </c>
      <c r="M993" s="21">
        <f>(L993+Systeme!$S$17)/Systeme!$S$14</f>
        <v>0.93078993248437469</v>
      </c>
      <c r="O993" s="8">
        <f>('DGL 4'!$P$15/'DGL 4'!$B$26)*(1-EXP(-'DGL 4'!$B$26*D993)) + ('DGL 4'!$P$16/'DGL 4'!$B$27)*(1-EXP(-'DGL 4'!$B$27*D993))+ ('DGL 4'!$P$17/'DGL 4'!$B$28)*(1-EXP(-'DGL 4'!$B$28*D993))</f>
        <v>195815.44000223686</v>
      </c>
      <c r="P993" s="21">
        <f>(O993+Systeme!$AA$17)/Systeme!$AA$14</f>
        <v>97.907720001118435</v>
      </c>
    </row>
    <row r="994" spans="1:16" x14ac:dyDescent="0.25">
      <c r="A994" s="4">
        <f t="shared" si="15"/>
        <v>992</v>
      </c>
      <c r="D994" s="19">
        <f>A994*0.001 *Systeme!$G$4</f>
        <v>99.2</v>
      </c>
      <c r="F994" s="8">
        <f>('DGL 4'!$P$3/'DGL 4'!$B$26)*(1-EXP(-'DGL 4'!$B$26*D994)) + ('DGL 4'!$P$4/'DGL 4'!$B$27)*(1-EXP(-'DGL 4'!$B$27*D994))+ ('DGL 4'!$P$5/'DGL 4'!$B$28)*(1-EXP(-'DGL 4'!$B$28*D994))</f>
        <v>-199643.5720881187</v>
      </c>
      <c r="G994" s="21">
        <f>(F994+Systeme!$C$17)/Systeme!$C$14</f>
        <v>0.17821395594064962</v>
      </c>
      <c r="I994" s="8">
        <f>('DGL 4'!$P$7/'DGL 4'!$B$26)*(1-EXP(-'DGL 4'!$B$26*D994)) + ('DGL 4'!$P$8/'DGL 4'!$B$27)*(1-EXP(-'DGL 4'!$B$27*D994))+ ('DGL 4'!$P$9/'DGL 4'!$B$28)*(1-EXP(-'DGL 4'!$B$28*D994))</f>
        <v>1956.2391481049999</v>
      </c>
      <c r="J994" s="21">
        <f>(I994+Systeme!$K$17)/Systeme!$K$14</f>
        <v>0.97811957405249994</v>
      </c>
      <c r="L994" s="8">
        <f>('DGL 4'!$P$11/'DGL 4'!$B$26)*(1-EXP(-'DGL 4'!$B$26*D994)) + ('DGL 4'!$P$12/'DGL 4'!$B$27)*(1-EXP(-'DGL 4'!$B$27*D994))+ ('DGL 4'!$P$13/'DGL 4'!$B$28)*(1-EXP(-'DGL 4'!$B$28*D994))</f>
        <v>1853.3379615156737</v>
      </c>
      <c r="M994" s="21">
        <f>(L994+Systeme!$S$17)/Systeme!$S$14</f>
        <v>0.92666898075783688</v>
      </c>
      <c r="O994" s="8">
        <f>('DGL 4'!$P$15/'DGL 4'!$B$26)*(1-EXP(-'DGL 4'!$B$26*D994)) + ('DGL 4'!$P$16/'DGL 4'!$B$27)*(1-EXP(-'DGL 4'!$B$27*D994))+ ('DGL 4'!$P$17/'DGL 4'!$B$28)*(1-EXP(-'DGL 4'!$B$28*D994))</f>
        <v>195833.99497849809</v>
      </c>
      <c r="P994" s="21">
        <f>(O994+Systeme!$AA$17)/Systeme!$AA$14</f>
        <v>97.916997489249042</v>
      </c>
    </row>
    <row r="995" spans="1:16" x14ac:dyDescent="0.25">
      <c r="A995" s="4">
        <f t="shared" si="15"/>
        <v>993</v>
      </c>
      <c r="D995" s="19">
        <f>A995*0.001 *Systeme!$G$4</f>
        <v>99.3</v>
      </c>
      <c r="F995" s="8">
        <f>('DGL 4'!$P$3/'DGL 4'!$B$26)*(1-EXP(-'DGL 4'!$B$26*D995)) + ('DGL 4'!$P$4/'DGL 4'!$B$27)*(1-EXP(-'DGL 4'!$B$27*D995))+ ('DGL 4'!$P$5/'DGL 4'!$B$28)*(1-EXP(-'DGL 4'!$B$28*D995))</f>
        <v>-199645.17643484467</v>
      </c>
      <c r="G995" s="21">
        <f>(F995+Systeme!$C$17)/Systeme!$C$14</f>
        <v>0.17741178257766296</v>
      </c>
      <c r="I995" s="8">
        <f>('DGL 4'!$P$7/'DGL 4'!$B$26)*(1-EXP(-'DGL 4'!$B$26*D995)) + ('DGL 4'!$P$8/'DGL 4'!$B$27)*(1-EXP(-'DGL 4'!$B$27*D995))+ ('DGL 4'!$P$9/'DGL 4'!$B$28)*(1-EXP(-'DGL 4'!$B$28*D995))</f>
        <v>1947.576262211951</v>
      </c>
      <c r="J995" s="21">
        <f>(I995+Systeme!$K$17)/Systeme!$K$14</f>
        <v>0.97378813110597551</v>
      </c>
      <c r="L995" s="8">
        <f>('DGL 4'!$P$11/'DGL 4'!$B$26)*(1-EXP(-'DGL 4'!$B$26*D995)) + ('DGL 4'!$P$12/'DGL 4'!$B$27)*(1-EXP(-'DGL 4'!$B$27*D995))+ ('DGL 4'!$P$13/'DGL 4'!$B$28)*(1-EXP(-'DGL 4'!$B$28*D995))</f>
        <v>1845.132456633437</v>
      </c>
      <c r="M995" s="21">
        <f>(L995+Systeme!$S$17)/Systeme!$S$14</f>
        <v>0.92256622831671853</v>
      </c>
      <c r="O995" s="8">
        <f>('DGL 4'!$P$15/'DGL 4'!$B$26)*(1-EXP(-'DGL 4'!$B$26*D995)) + ('DGL 4'!$P$16/'DGL 4'!$B$27)*(1-EXP(-'DGL 4'!$B$27*D995))+ ('DGL 4'!$P$17/'DGL 4'!$B$28)*(1-EXP(-'DGL 4'!$B$28*D995))</f>
        <v>195852.46771599937</v>
      </c>
      <c r="P995" s="21">
        <f>(O995+Systeme!$AA$17)/Systeme!$AA$14</f>
        <v>97.926233857999691</v>
      </c>
    </row>
    <row r="996" spans="1:16" x14ac:dyDescent="0.25">
      <c r="A996" s="4">
        <f t="shared" si="15"/>
        <v>994</v>
      </c>
      <c r="D996" s="19">
        <f>A996*0.001 *Systeme!$G$4</f>
        <v>99.4</v>
      </c>
      <c r="F996" s="8">
        <f>('DGL 4'!$P$3/'DGL 4'!$B$26)*(1-EXP(-'DGL 4'!$B$26*D996)) + ('DGL 4'!$P$4/'DGL 4'!$B$27)*(1-EXP(-'DGL 4'!$B$27*D996))+ ('DGL 4'!$P$5/'DGL 4'!$B$28)*(1-EXP(-'DGL 4'!$B$28*D996))</f>
        <v>-199646.77341868251</v>
      </c>
      <c r="G996" s="21">
        <f>(F996+Systeme!$C$17)/Systeme!$C$14</f>
        <v>0.17661329065874451</v>
      </c>
      <c r="I996" s="8">
        <f>('DGL 4'!$P$7/'DGL 4'!$B$26)*(1-EXP(-'DGL 4'!$B$26*D996)) + ('DGL 4'!$P$8/'DGL 4'!$B$27)*(1-EXP(-'DGL 4'!$B$27*D996))+ ('DGL 4'!$P$9/'DGL 4'!$B$28)*(1-EXP(-'DGL 4'!$B$28*D996))</f>
        <v>1938.9516497470904</v>
      </c>
      <c r="J996" s="21">
        <f>(I996+Systeme!$K$17)/Systeme!$K$14</f>
        <v>0.96947582487354522</v>
      </c>
      <c r="L996" s="8">
        <f>('DGL 4'!$P$11/'DGL 4'!$B$26)*(1-EXP(-'DGL 4'!$B$26*D996)) + ('DGL 4'!$P$12/'DGL 4'!$B$27)*(1-EXP(-'DGL 4'!$B$27*D996))+ ('DGL 4'!$P$13/'DGL 4'!$B$28)*(1-EXP(-'DGL 4'!$B$28*D996))</f>
        <v>1836.9631909981254</v>
      </c>
      <c r="M996" s="21">
        <f>(L996+Systeme!$S$17)/Systeme!$S$14</f>
        <v>0.91848159549906272</v>
      </c>
      <c r="O996" s="8">
        <f>('DGL 4'!$P$15/'DGL 4'!$B$26)*(1-EXP(-'DGL 4'!$B$26*D996)) + ('DGL 4'!$P$16/'DGL 4'!$B$27)*(1-EXP(-'DGL 4'!$B$27*D996))+ ('DGL 4'!$P$17/'DGL 4'!$B$28)*(1-EXP(-'DGL 4'!$B$28*D996))</f>
        <v>195870.85857793735</v>
      </c>
      <c r="P996" s="21">
        <f>(O996+Systeme!$AA$17)/Systeme!$AA$14</f>
        <v>97.935429288968677</v>
      </c>
    </row>
    <row r="997" spans="1:16" x14ac:dyDescent="0.25">
      <c r="A997" s="4">
        <f t="shared" si="15"/>
        <v>995</v>
      </c>
      <c r="D997" s="19">
        <f>A997*0.001 *Systeme!$G$4</f>
        <v>99.5</v>
      </c>
      <c r="F997" s="8">
        <f>('DGL 4'!$P$3/'DGL 4'!$B$26)*(1-EXP(-'DGL 4'!$B$26*D997)) + ('DGL 4'!$P$4/'DGL 4'!$B$27)*(1-EXP(-'DGL 4'!$B$27*D997))+ ('DGL 4'!$P$5/'DGL 4'!$B$28)*(1-EXP(-'DGL 4'!$B$28*D997))</f>
        <v>-199648.36307489502</v>
      </c>
      <c r="G997" s="21">
        <f>(F997+Systeme!$C$17)/Systeme!$C$14</f>
        <v>0.1758184625524882</v>
      </c>
      <c r="I997" s="8">
        <f>('DGL 4'!$P$7/'DGL 4'!$B$26)*(1-EXP(-'DGL 4'!$B$26*D997)) + ('DGL 4'!$P$8/'DGL 4'!$B$27)*(1-EXP(-'DGL 4'!$B$27*D997))+ ('DGL 4'!$P$9/'DGL 4'!$B$28)*(1-EXP(-'DGL 4'!$B$28*D997))</f>
        <v>1930.3651430084719</v>
      </c>
      <c r="J997" s="21">
        <f>(I997+Systeme!$K$17)/Systeme!$K$14</f>
        <v>0.96518257150423592</v>
      </c>
      <c r="L997" s="8">
        <f>('DGL 4'!$P$11/'DGL 4'!$B$26)*(1-EXP(-'DGL 4'!$B$26*D997)) + ('DGL 4'!$P$12/'DGL 4'!$B$27)*(1-EXP(-'DGL 4'!$B$27*D997))+ ('DGL 4'!$P$13/'DGL 4'!$B$28)*(1-EXP(-'DGL 4'!$B$28*D997))</f>
        <v>1828.8300059676403</v>
      </c>
      <c r="M997" s="21">
        <f>(L997+Systeme!$S$17)/Systeme!$S$14</f>
        <v>0.91441500298382017</v>
      </c>
      <c r="O997" s="8">
        <f>('DGL 4'!$P$15/'DGL 4'!$B$26)*(1-EXP(-'DGL 4'!$B$26*D997)) + ('DGL 4'!$P$16/'DGL 4'!$B$27)*(1-EXP(-'DGL 4'!$B$27*D997))+ ('DGL 4'!$P$17/'DGL 4'!$B$28)*(1-EXP(-'DGL 4'!$B$28*D997))</f>
        <v>195889.16792591894</v>
      </c>
      <c r="P997" s="21">
        <f>(O997+Systeme!$AA$17)/Systeme!$AA$14</f>
        <v>97.94458396295947</v>
      </c>
    </row>
    <row r="998" spans="1:16" x14ac:dyDescent="0.25">
      <c r="A998" s="4">
        <f t="shared" si="15"/>
        <v>996</v>
      </c>
      <c r="D998" s="19">
        <f>A998*0.001 *Systeme!$G$4</f>
        <v>99.6</v>
      </c>
      <c r="F998" s="8">
        <f>('DGL 4'!$P$3/'DGL 4'!$B$26)*(1-EXP(-'DGL 4'!$B$26*D998)) + ('DGL 4'!$P$4/'DGL 4'!$B$27)*(1-EXP(-'DGL 4'!$B$27*D998))+ ('DGL 4'!$P$5/'DGL 4'!$B$28)*(1-EXP(-'DGL 4'!$B$28*D998))</f>
        <v>-199649.9454385608</v>
      </c>
      <c r="G998" s="21">
        <f>(F998+Systeme!$C$17)/Systeme!$C$14</f>
        <v>0.17502728071960155</v>
      </c>
      <c r="I998" s="8">
        <f>('DGL 4'!$P$7/'DGL 4'!$B$26)*(1-EXP(-'DGL 4'!$B$26*D998)) + ('DGL 4'!$P$8/'DGL 4'!$B$27)*(1-EXP(-'DGL 4'!$B$27*D998))+ ('DGL 4'!$P$9/'DGL 4'!$B$28)*(1-EXP(-'DGL 4'!$B$28*D998))</f>
        <v>1921.8165750138578</v>
      </c>
      <c r="J998" s="21">
        <f>(I998+Systeme!$K$17)/Systeme!$K$14</f>
        <v>0.96090828750692892</v>
      </c>
      <c r="L998" s="8">
        <f>('DGL 4'!$P$11/'DGL 4'!$B$26)*(1-EXP(-'DGL 4'!$B$26*D998)) + ('DGL 4'!$P$12/'DGL 4'!$B$27)*(1-EXP(-'DGL 4'!$B$27*D998))+ ('DGL 4'!$P$13/'DGL 4'!$B$28)*(1-EXP(-'DGL 4'!$B$28*D998))</f>
        <v>1820.7327435791085</v>
      </c>
      <c r="M998" s="21">
        <f>(L998+Systeme!$S$17)/Systeme!$S$14</f>
        <v>0.91036637178955426</v>
      </c>
      <c r="O998" s="8">
        <f>('DGL 4'!$P$15/'DGL 4'!$B$26)*(1-EXP(-'DGL 4'!$B$26*D998)) + ('DGL 4'!$P$16/'DGL 4'!$B$27)*(1-EXP(-'DGL 4'!$B$27*D998))+ ('DGL 4'!$P$17/'DGL 4'!$B$28)*(1-EXP(-'DGL 4'!$B$28*D998))</f>
        <v>195907.39611996795</v>
      </c>
      <c r="P998" s="21">
        <f>(O998+Systeme!$AA$17)/Systeme!$AA$14</f>
        <v>97.953698059983978</v>
      </c>
    </row>
    <row r="999" spans="1:16" x14ac:dyDescent="0.25">
      <c r="A999" s="4">
        <f t="shared" si="15"/>
        <v>997</v>
      </c>
      <c r="D999" s="19">
        <f>A999*0.001 *Systeme!$G$4</f>
        <v>99.7</v>
      </c>
      <c r="F999" s="8">
        <f>('DGL 4'!$P$3/'DGL 4'!$B$26)*(1-EXP(-'DGL 4'!$B$26*D999)) + ('DGL 4'!$P$4/'DGL 4'!$B$27)*(1-EXP(-'DGL 4'!$B$27*D999))+ ('DGL 4'!$P$5/'DGL 4'!$B$28)*(1-EXP(-'DGL 4'!$B$28*D999))</f>
        <v>-199651.52054457512</v>
      </c>
      <c r="G999" s="21">
        <f>(F999+Systeme!$C$17)/Systeme!$C$14</f>
        <v>0.17423972771244006</v>
      </c>
      <c r="I999" s="8">
        <f>('DGL 4'!$P$7/'DGL 4'!$B$26)*(1-EXP(-'DGL 4'!$B$26*D999)) + ('DGL 4'!$P$8/'DGL 4'!$B$27)*(1-EXP(-'DGL 4'!$B$27*D999))+ ('DGL 4'!$P$9/'DGL 4'!$B$28)*(1-EXP(-'DGL 4'!$B$28*D999))</f>
        <v>1913.3057794975466</v>
      </c>
      <c r="J999" s="21">
        <f>(I999+Systeme!$K$17)/Systeme!$K$14</f>
        <v>0.95665288974877327</v>
      </c>
      <c r="L999" s="8">
        <f>('DGL 4'!$P$11/'DGL 4'!$B$26)*(1-EXP(-'DGL 4'!$B$26*D999)) + ('DGL 4'!$P$12/'DGL 4'!$B$27)*(1-EXP(-'DGL 4'!$B$27*D999))+ ('DGL 4'!$P$13/'DGL 4'!$B$28)*(1-EXP(-'DGL 4'!$B$28*D999))</f>
        <v>1812.6712465458259</v>
      </c>
      <c r="M999" s="21">
        <f>(L999+Systeme!$S$17)/Systeme!$S$14</f>
        <v>0.90633562327291295</v>
      </c>
      <c r="O999" s="8">
        <f>('DGL 4'!$P$15/'DGL 4'!$B$26)*(1-EXP(-'DGL 4'!$B$26*D999)) + ('DGL 4'!$P$16/'DGL 4'!$B$27)*(1-EXP(-'DGL 4'!$B$27*D999))+ ('DGL 4'!$P$17/'DGL 4'!$B$28)*(1-EXP(-'DGL 4'!$B$28*D999))</f>
        <v>195925.54351853181</v>
      </c>
      <c r="P999" s="21">
        <f>(O999+Systeme!$AA$17)/Systeme!$AA$14</f>
        <v>97.962771759265905</v>
      </c>
    </row>
    <row r="1000" spans="1:16" x14ac:dyDescent="0.25">
      <c r="A1000" s="4">
        <f t="shared" si="15"/>
        <v>998</v>
      </c>
      <c r="D1000" s="19">
        <f>A1000*0.001 *Systeme!$G$4</f>
        <v>99.8</v>
      </c>
      <c r="F1000" s="8">
        <f>('DGL 4'!$P$3/'DGL 4'!$B$26)*(1-EXP(-'DGL 4'!$B$26*D1000)) + ('DGL 4'!$P$4/'DGL 4'!$B$27)*(1-EXP(-'DGL 4'!$B$27*D1000))+ ('DGL 4'!$P$5/'DGL 4'!$B$28)*(1-EXP(-'DGL 4'!$B$28*D1000))</f>
        <v>-199653.08842765112</v>
      </c>
      <c r="G1000" s="21">
        <f>(F1000+Systeme!$C$17)/Systeme!$C$14</f>
        <v>0.17345578617443971</v>
      </c>
      <c r="I1000" s="8">
        <f>('DGL 4'!$P$7/'DGL 4'!$B$26)*(1-EXP(-'DGL 4'!$B$26*D1000)) + ('DGL 4'!$P$8/'DGL 4'!$B$27)*(1-EXP(-'DGL 4'!$B$27*D1000))+ ('DGL 4'!$P$9/'DGL 4'!$B$28)*(1-EXP(-'DGL 4'!$B$28*D1000))</f>
        <v>1904.8325909077248</v>
      </c>
      <c r="J1000" s="21">
        <f>(I1000+Systeme!$K$17)/Systeme!$K$14</f>
        <v>0.95241629545386242</v>
      </c>
      <c r="L1000" s="8">
        <f>('DGL 4'!$P$11/'DGL 4'!$B$26)*(1-EXP(-'DGL 4'!$B$26*D1000)) + ('DGL 4'!$P$12/'DGL 4'!$B$27)*(1-EXP(-'DGL 4'!$B$27*D1000))+ ('DGL 4'!$P$13/'DGL 4'!$B$28)*(1-EXP(-'DGL 4'!$B$28*D1000))</f>
        <v>1804.6453582549002</v>
      </c>
      <c r="M1000" s="21">
        <f>(L1000+Systeme!$S$17)/Systeme!$S$14</f>
        <v>0.90232267912745012</v>
      </c>
      <c r="O1000" s="8">
        <f>('DGL 4'!$P$15/'DGL 4'!$B$26)*(1-EXP(-'DGL 4'!$B$26*D1000)) + ('DGL 4'!$P$16/'DGL 4'!$B$27)*(1-EXP(-'DGL 4'!$B$27*D1000))+ ('DGL 4'!$P$17/'DGL 4'!$B$28)*(1-EXP(-'DGL 4'!$B$28*D1000))</f>
        <v>195943.61047848855</v>
      </c>
      <c r="P1000" s="21">
        <f>(O1000+Systeme!$AA$17)/Systeme!$AA$14</f>
        <v>97.971805239244276</v>
      </c>
    </row>
    <row r="1001" spans="1:16" x14ac:dyDescent="0.25">
      <c r="A1001" s="4">
        <f t="shared" si="15"/>
        <v>999</v>
      </c>
      <c r="D1001" s="19">
        <f>A1001*0.001 *Systeme!$G$4</f>
        <v>99.9</v>
      </c>
      <c r="F1001" s="8">
        <f>('DGL 4'!$P$3/'DGL 4'!$B$26)*(1-EXP(-'DGL 4'!$B$26*D1001)) + ('DGL 4'!$P$4/'DGL 4'!$B$27)*(1-EXP(-'DGL 4'!$B$27*D1001))+ ('DGL 4'!$P$5/'DGL 4'!$B$28)*(1-EXP(-'DGL 4'!$B$28*D1001))</f>
        <v>-199654.64912232093</v>
      </c>
      <c r="G1001" s="21">
        <f>(F1001+Systeme!$C$17)/Systeme!$C$14</f>
        <v>0.17267543883953476</v>
      </c>
      <c r="I1001" s="8">
        <f>('DGL 4'!$P$7/'DGL 4'!$B$26)*(1-EXP(-'DGL 4'!$B$26*D1001)) + ('DGL 4'!$P$8/'DGL 4'!$B$27)*(1-EXP(-'DGL 4'!$B$27*D1001))+ ('DGL 4'!$P$9/'DGL 4'!$B$28)*(1-EXP(-'DGL 4'!$B$28*D1001))</f>
        <v>1896.3968444033235</v>
      </c>
      <c r="J1001" s="21">
        <f>(I1001+Systeme!$K$17)/Systeme!$K$14</f>
        <v>0.94819842220166173</v>
      </c>
      <c r="L1001" s="8">
        <f>('DGL 4'!$P$11/'DGL 4'!$B$26)*(1-EXP(-'DGL 4'!$B$26*D1001)) + ('DGL 4'!$P$12/'DGL 4'!$B$27)*(1-EXP(-'DGL 4'!$B$27*D1001))+ ('DGL 4'!$P$13/'DGL 4'!$B$28)*(1-EXP(-'DGL 4'!$B$28*D1001))</f>
        <v>1796.6549227642827</v>
      </c>
      <c r="M1001" s="21">
        <f>(L1001+Systeme!$S$17)/Systeme!$S$14</f>
        <v>0.89832746138214137</v>
      </c>
      <c r="O1001" s="8">
        <f>('DGL 4'!$P$15/'DGL 4'!$B$26)*(1-EXP(-'DGL 4'!$B$26*D1001)) + ('DGL 4'!$P$16/'DGL 4'!$B$27)*(1-EXP(-'DGL 4'!$B$27*D1001))+ ('DGL 4'!$P$17/'DGL 4'!$B$28)*(1-EXP(-'DGL 4'!$B$28*D1001))</f>
        <v>195961.59735515341</v>
      </c>
      <c r="P1001" s="21">
        <f>(O1001+Systeme!$AA$17)/Systeme!$AA$14</f>
        <v>97.980798677576701</v>
      </c>
    </row>
    <row r="1002" spans="1:16" x14ac:dyDescent="0.25">
      <c r="A1002" s="4">
        <f t="shared" si="15"/>
        <v>1000</v>
      </c>
      <c r="D1002" s="19">
        <f>A1002*0.001 *Systeme!$G$4</f>
        <v>100</v>
      </c>
      <c r="F1002" s="8">
        <f>('DGL 4'!$P$3/'DGL 4'!$B$26)*(1-EXP(-'DGL 4'!$B$26*D1002)) + ('DGL 4'!$P$4/'DGL 4'!$B$27)*(1-EXP(-'DGL 4'!$B$27*D1002))+ ('DGL 4'!$P$5/'DGL 4'!$B$28)*(1-EXP(-'DGL 4'!$B$28*D1002))</f>
        <v>-199656.20266293673</v>
      </c>
      <c r="G1002" s="21">
        <f>(F1002+Systeme!$C$17)/Systeme!$C$14</f>
        <v>0.17189866853163402</v>
      </c>
      <c r="I1002" s="8">
        <f>('DGL 4'!$P$7/'DGL 4'!$B$26)*(1-EXP(-'DGL 4'!$B$26*D1002)) + ('DGL 4'!$P$8/'DGL 4'!$B$27)*(1-EXP(-'DGL 4'!$B$27*D1002))+ ('DGL 4'!$P$9/'DGL 4'!$B$28)*(1-EXP(-'DGL 4'!$B$28*D1002))</f>
        <v>1887.9983758513408</v>
      </c>
      <c r="J1002" s="21">
        <f>(I1002+Systeme!$K$17)/Systeme!$K$14</f>
        <v>0.94399918792567039</v>
      </c>
      <c r="L1002" s="8">
        <f>('DGL 4'!$P$11/'DGL 4'!$B$26)*(1-EXP(-'DGL 4'!$B$26*D1002)) + ('DGL 4'!$P$12/'DGL 4'!$B$27)*(1-EXP(-'DGL 4'!$B$27*D1002))+ ('DGL 4'!$P$13/'DGL 4'!$B$28)*(1-EXP(-'DGL 4'!$B$28*D1002))</f>
        <v>1788.699784800061</v>
      </c>
      <c r="M1002" s="21">
        <f>(L1002+Systeme!$S$17)/Systeme!$S$14</f>
        <v>0.89434989240003049</v>
      </c>
      <c r="O1002" s="8">
        <f>('DGL 4'!$P$15/'DGL 4'!$B$26)*(1-EXP(-'DGL 4'!$B$26*D1002)) + ('DGL 4'!$P$16/'DGL 4'!$B$27)*(1-EXP(-'DGL 4'!$B$27*D1002))+ ('DGL 4'!$P$17/'DGL 4'!$B$28)*(1-EXP(-'DGL 4'!$B$28*D1002))</f>
        <v>195979.50450228536</v>
      </c>
      <c r="P1002" s="21">
        <f>(O1002+Systeme!$AA$17)/Systeme!$AA$14</f>
        <v>97.989752251142676</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Systeme</vt:lpstr>
      <vt:lpstr>DGL 4</vt:lpstr>
      <vt:lpstr>Graphen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Wolfgang Larisch larisch</dc:creator>
  <cp:lastModifiedBy>Kai Uwe Goss goss</cp:lastModifiedBy>
  <dcterms:created xsi:type="dcterms:W3CDTF">2014-10-15T11:23:48Z</dcterms:created>
  <dcterms:modified xsi:type="dcterms:W3CDTF">2020-02-20T10:16:05Z</dcterms:modified>
</cp:coreProperties>
</file>